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E:\KrosData\Export\"/>
    </mc:Choice>
  </mc:AlternateContent>
  <xr:revisionPtr revIDLastSave="0" documentId="13_ncr:1_{825CA8FF-3B8C-42C1-9F82-01DFDD66B2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SO 01.1 - Příprava území ..." sheetId="2" r:id="rId2"/>
    <sheet name="SO 01.2 - Příprava území ..." sheetId="3" r:id="rId3"/>
    <sheet name="SO 01.4 - Příprava území ..." sheetId="4" r:id="rId4"/>
    <sheet name="SO 01.7 - Příprava území ..." sheetId="5" r:id="rId5"/>
    <sheet name="SO 01.8 - Příprava území ..." sheetId="6" r:id="rId6"/>
    <sheet name="SO 02 - KOMUNIKACE A ZPEV..." sheetId="7" r:id="rId7"/>
    <sheet name="SO 03 - PARKOVIŠTĚ A SOUV..." sheetId="8" r:id="rId8"/>
    <sheet name="SO 04.1 - Ošetření stávaj..." sheetId="9" r:id="rId9"/>
    <sheet name="SO 04.2 - Výsadba stromu" sheetId="10" r:id="rId10"/>
    <sheet name="SO 04.3 - Popínavé rostliny" sheetId="11" r:id="rId11"/>
    <sheet name="SO 04.4 - Parkový trávník" sheetId="12" r:id="rId12"/>
    <sheet name="SO 04.5 - Trvalkové záhony" sheetId="13" r:id="rId13"/>
    <sheet name="SO 05 - ELEKTRO - VEŘEJNÉ..." sheetId="14" r:id="rId14"/>
    <sheet name="SO 06 - VODA - VODOVODNÍ ..." sheetId="15" r:id="rId15"/>
    <sheet name="SO 07.1 - dětské hřiště" sheetId="16" r:id="rId16"/>
    <sheet name="SO 07.2 - workoutové hřiště" sheetId="17" r:id="rId17"/>
    <sheet name="SO 07.3 - herní prvky" sheetId="18" r:id="rId18"/>
    <sheet name="SO 08 - MOBILIÁŘ A DROBNÁ..." sheetId="19" r:id="rId19"/>
    <sheet name="VON - VEDLEJŠÍ A OSTATNÍ ..." sheetId="20" r:id="rId20"/>
  </sheets>
  <definedNames>
    <definedName name="_xlnm._FilterDatabase" localSheetId="1" hidden="1">'SO 01.1 - Příprava území ...'!$C$122:$K$392</definedName>
    <definedName name="_xlnm._FilterDatabase" localSheetId="2" hidden="1">'SO 01.2 - Příprava území ...'!$C$124:$K$407</definedName>
    <definedName name="_xlnm._FilterDatabase" localSheetId="3" hidden="1">'SO 01.4 - Příprava území ...'!$C$120:$K$222</definedName>
    <definedName name="_xlnm._FilterDatabase" localSheetId="4" hidden="1">'SO 01.7 - Příprava území ...'!$C$122:$K$219</definedName>
    <definedName name="_xlnm._FilterDatabase" localSheetId="5" hidden="1">'SO 01.8 - Příprava území ...'!$C$122:$K$260</definedName>
    <definedName name="_xlnm._FilterDatabase" localSheetId="6" hidden="1">'SO 02 - KOMUNIKACE A ZPEV...'!$C$122:$K$402</definedName>
    <definedName name="_xlnm._FilterDatabase" localSheetId="7" hidden="1">'SO 03 - PARKOVIŠTĚ A SOUV...'!$C$126:$K$1246</definedName>
    <definedName name="_xlnm._FilterDatabase" localSheetId="8" hidden="1">'SO 04.1 - Ošetření stávaj...'!$C$122:$K$160</definedName>
    <definedName name="_xlnm._FilterDatabase" localSheetId="9" hidden="1">'SO 04.2 - Výsadba stromu'!$C$123:$K$249</definedName>
    <definedName name="_xlnm._FilterDatabase" localSheetId="10" hidden="1">'SO 04.3 - Popínavé rostliny'!$C$123:$K$185</definedName>
    <definedName name="_xlnm._FilterDatabase" localSheetId="11" hidden="1">'SO 04.4 - Parkový trávník'!$C$123:$K$190</definedName>
    <definedName name="_xlnm._FilterDatabase" localSheetId="12" hidden="1">'SO 04.5 - Trvalkové záhony'!$C$123:$K$206</definedName>
    <definedName name="_xlnm._FilterDatabase" localSheetId="13" hidden="1">'SO 05 - ELEKTRO - VEŘEJNÉ...'!$C$123:$K$221</definedName>
    <definedName name="_xlnm._FilterDatabase" localSheetId="14" hidden="1">'SO 06 - VODA - VODOVODNÍ ...'!$C$124:$K$323</definedName>
    <definedName name="_xlnm._FilterDatabase" localSheetId="15" hidden="1">'SO 07.1 - dětské hřiště'!$C$124:$K$148</definedName>
    <definedName name="_xlnm._FilterDatabase" localSheetId="16" hidden="1">'SO 07.2 - workoutové hřiště'!$C$126:$K$153</definedName>
    <definedName name="_xlnm._FilterDatabase" localSheetId="17" hidden="1">'SO 07.3 - herní prvky'!$C$124:$K$189</definedName>
    <definedName name="_xlnm._FilterDatabase" localSheetId="18" hidden="1">'SO 08 - MOBILIÁŘ A DROBNÁ...'!$C$124:$K$302</definedName>
    <definedName name="_xlnm._FilterDatabase" localSheetId="19" hidden="1">'VON - VEDLEJŠÍ A OSTATNÍ ...'!$C$121:$K$212</definedName>
    <definedName name="_xlnm.Print_Titles" localSheetId="0">'Rekapitulace stavby'!$92:$92</definedName>
    <definedName name="_xlnm.Print_Titles" localSheetId="1">'SO 01.1 - Příprava území ...'!$122:$122</definedName>
    <definedName name="_xlnm.Print_Titles" localSheetId="2">'SO 01.2 - Příprava území ...'!$124:$124</definedName>
    <definedName name="_xlnm.Print_Titles" localSheetId="3">'SO 01.4 - Příprava území ...'!$120:$120</definedName>
    <definedName name="_xlnm.Print_Titles" localSheetId="4">'SO 01.7 - Příprava území ...'!$122:$122</definedName>
    <definedName name="_xlnm.Print_Titles" localSheetId="5">'SO 01.8 - Příprava území ...'!$122:$122</definedName>
    <definedName name="_xlnm.Print_Titles" localSheetId="6">'SO 02 - KOMUNIKACE A ZPEV...'!$122:$122</definedName>
    <definedName name="_xlnm.Print_Titles" localSheetId="7">'SO 03 - PARKOVIŠTĚ A SOUV...'!$126:$126</definedName>
    <definedName name="_xlnm.Print_Titles" localSheetId="8">'SO 04.1 - Ošetření stávaj...'!$122:$122</definedName>
    <definedName name="_xlnm.Print_Titles" localSheetId="9">'SO 04.2 - Výsadba stromu'!$123:$123</definedName>
    <definedName name="_xlnm.Print_Titles" localSheetId="10">'SO 04.3 - Popínavé rostliny'!$123:$123</definedName>
    <definedName name="_xlnm.Print_Titles" localSheetId="11">'SO 04.4 - Parkový trávník'!$123:$123</definedName>
    <definedName name="_xlnm.Print_Titles" localSheetId="12">'SO 04.5 - Trvalkové záhony'!$123:$123</definedName>
    <definedName name="_xlnm.Print_Titles" localSheetId="13">'SO 05 - ELEKTRO - VEŘEJNÉ...'!$123:$123</definedName>
    <definedName name="_xlnm.Print_Titles" localSheetId="14">'SO 06 - VODA - VODOVODNÍ ...'!$124:$124</definedName>
    <definedName name="_xlnm.Print_Titles" localSheetId="15">'SO 07.1 - dětské hřiště'!$124:$124</definedName>
    <definedName name="_xlnm.Print_Titles" localSheetId="16">'SO 07.2 - workoutové hřiště'!$126:$126</definedName>
    <definedName name="_xlnm.Print_Titles" localSheetId="17">'SO 07.3 - herní prvky'!$124:$124</definedName>
    <definedName name="_xlnm.Print_Titles" localSheetId="18">'SO 08 - MOBILIÁŘ A DROBNÁ...'!$124:$124</definedName>
    <definedName name="_xlnm.Print_Titles" localSheetId="19">'VON - VEDLEJŠÍ A OSTATNÍ ...'!$121:$121</definedName>
    <definedName name="_xlnm.Print_Area" localSheetId="0">'Rekapitulace stavby'!$D$4:$AO$76,'Rekapitulace stavby'!$C$82:$AQ$117</definedName>
    <definedName name="_xlnm.Print_Area" localSheetId="1">'SO 01.1 - Příprava území ...'!$C$4:$J$41,'SO 01.1 - Příprava území ...'!$C$49:$J$75,'SO 01.1 - Příprava území ...'!$C$81:$J$102,'SO 01.1 - Příprava území ...'!$C$108:$K$392</definedName>
    <definedName name="_xlnm.Print_Area" localSheetId="2">'SO 01.2 - Příprava území ...'!$C$4:$J$41,'SO 01.2 - Příprava území ...'!$C$49:$J$75,'SO 01.2 - Příprava území ...'!$C$81:$J$104,'SO 01.2 - Příprava území ...'!$C$110:$K$407</definedName>
    <definedName name="_xlnm.Print_Area" localSheetId="3">'SO 01.4 - Příprava území ...'!$C$4:$J$41,'SO 01.4 - Příprava území ...'!$C$49:$J$75,'SO 01.4 - Příprava území ...'!$C$81:$J$100,'SO 01.4 - Příprava území ...'!$C$106:$K$222</definedName>
    <definedName name="_xlnm.Print_Area" localSheetId="4">'SO 01.7 - Příprava území ...'!$C$4:$J$41,'SO 01.7 - Příprava území ...'!$C$49:$J$75,'SO 01.7 - Příprava území ...'!$C$81:$J$102,'SO 01.7 - Příprava území ...'!$C$108:$K$219</definedName>
    <definedName name="_xlnm.Print_Area" localSheetId="5">'SO 01.8 - Příprava území ...'!$C$4:$J$41,'SO 01.8 - Příprava území ...'!$C$49:$J$75,'SO 01.8 - Příprava území ...'!$C$81:$J$102,'SO 01.8 - Příprava území ...'!$C$108:$K$260</definedName>
    <definedName name="_xlnm.Print_Area" localSheetId="6">'SO 02 - KOMUNIKACE A ZPEV...'!$C$4:$J$39,'SO 02 - KOMUNIKACE A ZPEV...'!$C$49:$J$75,'SO 02 - KOMUNIKACE A ZPEV...'!$C$81:$J$104,'SO 02 - KOMUNIKACE A ZPEV...'!$C$110:$K$402</definedName>
    <definedName name="_xlnm.Print_Area" localSheetId="7">'SO 03 - PARKOVIŠTĚ A SOUV...'!$C$4:$J$39,'SO 03 - PARKOVIŠTĚ A SOUV...'!$C$49:$J$75,'SO 03 - PARKOVIŠTĚ A SOUV...'!$C$81:$J$108,'SO 03 - PARKOVIŠTĚ A SOUV...'!$C$114:$K$1246</definedName>
    <definedName name="_xlnm.Print_Area" localSheetId="8">'SO 04.1 - Ošetření stávaj...'!$C$4:$J$41,'SO 04.1 - Ošetření stávaj...'!$C$50:$J$76,'SO 04.1 - Ošetření stávaj...'!$C$82:$J$102,'SO 04.1 - Ošetření stávaj...'!$C$108:$K$160</definedName>
    <definedName name="_xlnm.Print_Area" localSheetId="9">'SO 04.2 - Výsadba stromu'!$C$4:$J$41,'SO 04.2 - Výsadba stromu'!$C$50:$J$76,'SO 04.2 - Výsadba stromu'!$C$82:$J$103,'SO 04.2 - Výsadba stromu'!$C$109:$K$249</definedName>
    <definedName name="_xlnm.Print_Area" localSheetId="10">'SO 04.3 - Popínavé rostliny'!$C$4:$J$41,'SO 04.3 - Popínavé rostliny'!$C$50:$J$76,'SO 04.3 - Popínavé rostliny'!$C$82:$J$103,'SO 04.3 - Popínavé rostliny'!$C$109:$K$185</definedName>
    <definedName name="_xlnm.Print_Area" localSheetId="11">'SO 04.4 - Parkový trávník'!$C$4:$J$41,'SO 04.4 - Parkový trávník'!$C$50:$J$76,'SO 04.4 - Parkový trávník'!$C$82:$J$103,'SO 04.4 - Parkový trávník'!$C$109:$K$190</definedName>
    <definedName name="_xlnm.Print_Area" localSheetId="12">'SO 04.5 - Trvalkové záhony'!$C$4:$J$41,'SO 04.5 - Trvalkové záhony'!$C$50:$J$76,'SO 04.5 - Trvalkové záhony'!$C$82:$J$103,'SO 04.5 - Trvalkové záhony'!$C$109:$K$206</definedName>
    <definedName name="_xlnm.Print_Area" localSheetId="13">'SO 05 - ELEKTRO - VEŘEJNÉ...'!$C$4:$J$39,'SO 05 - ELEKTRO - VEŘEJNÉ...'!$C$49:$J$75,'SO 05 - ELEKTRO - VEŘEJNÉ...'!$C$81:$J$105,'SO 05 - ELEKTRO - VEŘEJNÉ...'!$C$111:$K$221</definedName>
    <definedName name="_xlnm.Print_Area" localSheetId="14">'SO 06 - VODA - VODOVODNÍ ...'!$C$4:$J$39,'SO 06 - VODA - VODOVODNÍ ...'!$C$49:$J$75,'SO 06 - VODA - VODOVODNÍ ...'!$C$81:$J$106,'SO 06 - VODA - VODOVODNÍ ...'!$C$112:$K$323</definedName>
    <definedName name="_xlnm.Print_Area" localSheetId="15">'SO 07.1 - dětské hřiště'!$C$4:$J$41,'SO 07.1 - dětské hřiště'!$C$50:$J$76,'SO 07.1 - dětské hřiště'!$C$82:$J$104,'SO 07.1 - dětské hřiště'!$C$110:$K$148</definedName>
    <definedName name="_xlnm.Print_Area" localSheetId="16">'SO 07.2 - workoutové hřiště'!$C$4:$J$41,'SO 07.2 - workoutové hřiště'!$C$50:$J$76,'SO 07.2 - workoutové hřiště'!$C$82:$J$106,'SO 07.2 - workoutové hřiště'!$C$112:$K$153</definedName>
    <definedName name="_xlnm.Print_Area" localSheetId="17">'SO 07.3 - herní prvky'!$C$4:$J$41,'SO 07.3 - herní prvky'!$C$50:$J$76,'SO 07.3 - herní prvky'!$C$82:$J$104,'SO 07.3 - herní prvky'!$C$110:$K$189</definedName>
    <definedName name="_xlnm.Print_Area" localSheetId="18">'SO 08 - MOBILIÁŘ A DROBNÁ...'!$C$4:$J$39,'SO 08 - MOBILIÁŘ A DROBNÁ...'!$C$49:$J$75,'SO 08 - MOBILIÁŘ A DROBNÁ...'!$C$81:$J$106,'SO 08 - MOBILIÁŘ A DROBNÁ...'!$C$112:$K$302</definedName>
    <definedName name="_xlnm.Print_Area" localSheetId="19">'VON - VEDLEJŠÍ A OSTATNÍ ...'!$C$4:$J$39,'VON - VEDLEJŠÍ A OSTATNÍ ...'!$C$49:$J$75,'VON - VEDLEJŠÍ A OSTATNÍ ...'!$C$81:$J$103,'VON - VEDLEJŠÍ A OSTATNÍ ...'!$C$109:$K$212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0" l="1"/>
  <c r="J36" i="20"/>
  <c r="AY116" i="1"/>
  <c r="J35" i="20"/>
  <c r="AX116" i="1"/>
  <c r="BI207" i="20"/>
  <c r="BH207" i="20"/>
  <c r="BG207" i="20"/>
  <c r="BF207" i="20"/>
  <c r="T207" i="20"/>
  <c r="R207" i="20"/>
  <c r="P207" i="20"/>
  <c r="BI202" i="20"/>
  <c r="BH202" i="20"/>
  <c r="BG202" i="20"/>
  <c r="BF202" i="20"/>
  <c r="T202" i="20"/>
  <c r="R202" i="20"/>
  <c r="P202" i="20"/>
  <c r="BI197" i="20"/>
  <c r="BH197" i="20"/>
  <c r="BG197" i="20"/>
  <c r="BF197" i="20"/>
  <c r="T197" i="20"/>
  <c r="R197" i="20"/>
  <c r="P197" i="20"/>
  <c r="BI191" i="20"/>
  <c r="BH191" i="20"/>
  <c r="BG191" i="20"/>
  <c r="BF191" i="20"/>
  <c r="T191" i="20"/>
  <c r="R191" i="20"/>
  <c r="P191" i="20"/>
  <c r="BI186" i="20"/>
  <c r="BH186" i="20"/>
  <c r="BG186" i="20"/>
  <c r="BF186" i="20"/>
  <c r="T186" i="20"/>
  <c r="R186" i="20"/>
  <c r="P186" i="20"/>
  <c r="BI177" i="20"/>
  <c r="BH177" i="20"/>
  <c r="BG177" i="20"/>
  <c r="BF177" i="20"/>
  <c r="T177" i="20"/>
  <c r="T176" i="20" s="1"/>
  <c r="R177" i="20"/>
  <c r="R176" i="20" s="1"/>
  <c r="P177" i="20"/>
  <c r="P176" i="20" s="1"/>
  <c r="BI174" i="20"/>
  <c r="BH174" i="20"/>
  <c r="BG174" i="20"/>
  <c r="BF174" i="20"/>
  <c r="T174" i="20"/>
  <c r="R174" i="20"/>
  <c r="P174" i="20"/>
  <c r="BI169" i="20"/>
  <c r="BH169" i="20"/>
  <c r="BG169" i="20"/>
  <c r="BF169" i="20"/>
  <c r="T169" i="20"/>
  <c r="R169" i="20"/>
  <c r="P169" i="20"/>
  <c r="BI168" i="20"/>
  <c r="BH168" i="20"/>
  <c r="BG168" i="20"/>
  <c r="BF168" i="20"/>
  <c r="T168" i="20"/>
  <c r="R168" i="20"/>
  <c r="P168" i="20"/>
  <c r="BI165" i="20"/>
  <c r="BH165" i="20"/>
  <c r="BG165" i="20"/>
  <c r="BF165" i="20"/>
  <c r="T165" i="20"/>
  <c r="R165" i="20"/>
  <c r="P165" i="20"/>
  <c r="BI163" i="20"/>
  <c r="BH163" i="20"/>
  <c r="BG163" i="20"/>
  <c r="BF163" i="20"/>
  <c r="T163" i="20"/>
  <c r="R163" i="20"/>
  <c r="P163" i="20"/>
  <c r="BI160" i="20"/>
  <c r="BH160" i="20"/>
  <c r="BG160" i="20"/>
  <c r="BF160" i="20"/>
  <c r="T160" i="20"/>
  <c r="R160" i="20"/>
  <c r="P160" i="20"/>
  <c r="BI157" i="20"/>
  <c r="BH157" i="20"/>
  <c r="BG157" i="20"/>
  <c r="BF157" i="20"/>
  <c r="T157" i="20"/>
  <c r="R157" i="20"/>
  <c r="P157" i="20"/>
  <c r="BI155" i="20"/>
  <c r="BH155" i="20"/>
  <c r="BG155" i="20"/>
  <c r="BF155" i="20"/>
  <c r="T155" i="20"/>
  <c r="R155" i="20"/>
  <c r="P155" i="20"/>
  <c r="BI154" i="20"/>
  <c r="BH154" i="20"/>
  <c r="BG154" i="20"/>
  <c r="BF154" i="20"/>
  <c r="T154" i="20"/>
  <c r="R154" i="20"/>
  <c r="P154" i="20"/>
  <c r="BI153" i="20"/>
  <c r="BH153" i="20"/>
  <c r="BG153" i="20"/>
  <c r="BF153" i="20"/>
  <c r="T153" i="20"/>
  <c r="R153" i="20"/>
  <c r="P153" i="20"/>
  <c r="BI149" i="20"/>
  <c r="BH149" i="20"/>
  <c r="BG149" i="20"/>
  <c r="BF149" i="20"/>
  <c r="T149" i="20"/>
  <c r="R149" i="20"/>
  <c r="P149" i="20"/>
  <c r="BI146" i="20"/>
  <c r="BH146" i="20"/>
  <c r="BG146" i="20"/>
  <c r="BF146" i="20"/>
  <c r="T146" i="20"/>
  <c r="R146" i="20"/>
  <c r="P146" i="20"/>
  <c r="BI141" i="20"/>
  <c r="BH141" i="20"/>
  <c r="BG141" i="20"/>
  <c r="BF141" i="20"/>
  <c r="T141" i="20"/>
  <c r="R141" i="20"/>
  <c r="P141" i="20"/>
  <c r="BI136" i="20"/>
  <c r="BH136" i="20"/>
  <c r="BG136" i="20"/>
  <c r="BF136" i="20"/>
  <c r="T136" i="20"/>
  <c r="R136" i="20"/>
  <c r="P136" i="20"/>
  <c r="BI134" i="20"/>
  <c r="BH134" i="20"/>
  <c r="BG134" i="20"/>
  <c r="BF134" i="20"/>
  <c r="T134" i="20"/>
  <c r="R134" i="20"/>
  <c r="P134" i="20"/>
  <c r="BI130" i="20"/>
  <c r="BH130" i="20"/>
  <c r="BG130" i="20"/>
  <c r="BF130" i="20"/>
  <c r="T130" i="20"/>
  <c r="R130" i="20"/>
  <c r="P130" i="20"/>
  <c r="BI125" i="20"/>
  <c r="BH125" i="20"/>
  <c r="BG125" i="20"/>
  <c r="BF125" i="20"/>
  <c r="T125" i="20"/>
  <c r="R125" i="20"/>
  <c r="P125" i="20"/>
  <c r="J118" i="20"/>
  <c r="F118" i="20"/>
  <c r="F116" i="20"/>
  <c r="E114" i="20"/>
  <c r="J90" i="20"/>
  <c r="F90" i="20"/>
  <c r="F88" i="20"/>
  <c r="E86" i="20"/>
  <c r="J24" i="20"/>
  <c r="E24" i="20"/>
  <c r="J91" i="20" s="1"/>
  <c r="J23" i="20"/>
  <c r="J18" i="20"/>
  <c r="E18" i="20"/>
  <c r="F119" i="20" s="1"/>
  <c r="J17" i="20"/>
  <c r="J12" i="20"/>
  <c r="J88" i="20"/>
  <c r="E7" i="20"/>
  <c r="E112" i="20"/>
  <c r="J37" i="19"/>
  <c r="J36" i="19"/>
  <c r="AY115" i="1" s="1"/>
  <c r="J35" i="19"/>
  <c r="AX115" i="1" s="1"/>
  <c r="BI289" i="19"/>
  <c r="BH289" i="19"/>
  <c r="BG289" i="19"/>
  <c r="BF289" i="19"/>
  <c r="T289" i="19"/>
  <c r="R289" i="19"/>
  <c r="P289" i="19"/>
  <c r="BI280" i="19"/>
  <c r="BH280" i="19"/>
  <c r="BG280" i="19"/>
  <c r="BF280" i="19"/>
  <c r="T280" i="19"/>
  <c r="T279" i="19" s="1"/>
  <c r="R280" i="19"/>
  <c r="R279" i="19" s="1"/>
  <c r="P280" i="19"/>
  <c r="P279" i="19" s="1"/>
  <c r="BI277" i="19"/>
  <c r="BH277" i="19"/>
  <c r="BG277" i="19"/>
  <c r="BF277" i="19"/>
  <c r="T277" i="19"/>
  <c r="R277" i="19"/>
  <c r="P277" i="19"/>
  <c r="BI274" i="19"/>
  <c r="BH274" i="19"/>
  <c r="BG274" i="19"/>
  <c r="BF274" i="19"/>
  <c r="T274" i="19"/>
  <c r="R274" i="19"/>
  <c r="P274" i="19"/>
  <c r="BI270" i="19"/>
  <c r="BH270" i="19"/>
  <c r="BG270" i="19"/>
  <c r="BF270" i="19"/>
  <c r="T270" i="19"/>
  <c r="T269" i="19"/>
  <c r="R270" i="19"/>
  <c r="R269" i="19"/>
  <c r="P270" i="19"/>
  <c r="P269" i="19"/>
  <c r="BI266" i="19"/>
  <c r="BH266" i="19"/>
  <c r="BG266" i="19"/>
  <c r="BF266" i="19"/>
  <c r="T266" i="19"/>
  <c r="R266" i="19"/>
  <c r="P266" i="19"/>
  <c r="BI263" i="19"/>
  <c r="BH263" i="19"/>
  <c r="BG263" i="19"/>
  <c r="BF263" i="19"/>
  <c r="T263" i="19"/>
  <c r="R263" i="19"/>
  <c r="P263" i="19"/>
  <c r="BI260" i="19"/>
  <c r="BH260" i="19"/>
  <c r="BG260" i="19"/>
  <c r="BF260" i="19"/>
  <c r="T260" i="19"/>
  <c r="R260" i="19"/>
  <c r="P260" i="19"/>
  <c r="BI258" i="19"/>
  <c r="BH258" i="19"/>
  <c r="BG258" i="19"/>
  <c r="BF258" i="19"/>
  <c r="T258" i="19"/>
  <c r="R258" i="19"/>
  <c r="P258" i="19"/>
  <c r="BI256" i="19"/>
  <c r="BH256" i="19"/>
  <c r="BG256" i="19"/>
  <c r="BF256" i="19"/>
  <c r="T256" i="19"/>
  <c r="R256" i="19"/>
  <c r="P256" i="19"/>
  <c r="BI254" i="19"/>
  <c r="BH254" i="19"/>
  <c r="BG254" i="19"/>
  <c r="BF254" i="19"/>
  <c r="T254" i="19"/>
  <c r="R254" i="19"/>
  <c r="P254" i="19"/>
  <c r="BI252" i="19"/>
  <c r="BH252" i="19"/>
  <c r="BG252" i="19"/>
  <c r="BF252" i="19"/>
  <c r="T252" i="19"/>
  <c r="R252" i="19"/>
  <c r="P252" i="19"/>
  <c r="BI250" i="19"/>
  <c r="BH250" i="19"/>
  <c r="BG250" i="19"/>
  <c r="BF250" i="19"/>
  <c r="T250" i="19"/>
  <c r="R250" i="19"/>
  <c r="P250" i="19"/>
  <c r="BI248" i="19"/>
  <c r="BH248" i="19"/>
  <c r="BG248" i="19"/>
  <c r="BF248" i="19"/>
  <c r="T248" i="19"/>
  <c r="R248" i="19"/>
  <c r="P248" i="19"/>
  <c r="BI245" i="19"/>
  <c r="BH245" i="19"/>
  <c r="BG245" i="19"/>
  <c r="BF245" i="19"/>
  <c r="T245" i="19"/>
  <c r="R245" i="19"/>
  <c r="P245" i="19"/>
  <c r="BI243" i="19"/>
  <c r="BH243" i="19"/>
  <c r="BG243" i="19"/>
  <c r="BF243" i="19"/>
  <c r="T243" i="19"/>
  <c r="R243" i="19"/>
  <c r="P243" i="19"/>
  <c r="BI238" i="19"/>
  <c r="BH238" i="19"/>
  <c r="BG238" i="19"/>
  <c r="BF238" i="19"/>
  <c r="T238" i="19"/>
  <c r="R238" i="19"/>
  <c r="P238" i="19"/>
  <c r="BI237" i="19"/>
  <c r="BH237" i="19"/>
  <c r="BG237" i="19"/>
  <c r="BF237" i="19"/>
  <c r="T237" i="19"/>
  <c r="R237" i="19"/>
  <c r="P237" i="19"/>
  <c r="BI234" i="19"/>
  <c r="BH234" i="19"/>
  <c r="BG234" i="19"/>
  <c r="BF234" i="19"/>
  <c r="T234" i="19"/>
  <c r="R234" i="19"/>
  <c r="P234" i="19"/>
  <c r="BI231" i="19"/>
  <c r="BH231" i="19"/>
  <c r="BG231" i="19"/>
  <c r="BF231" i="19"/>
  <c r="T231" i="19"/>
  <c r="R231" i="19"/>
  <c r="P231" i="19"/>
  <c r="BI228" i="19"/>
  <c r="BH228" i="19"/>
  <c r="BG228" i="19"/>
  <c r="BF228" i="19"/>
  <c r="T228" i="19"/>
  <c r="R228" i="19"/>
  <c r="P228" i="19"/>
  <c r="BI215" i="19"/>
  <c r="BH215" i="19"/>
  <c r="BG215" i="19"/>
  <c r="BF215" i="19"/>
  <c r="T215" i="19"/>
  <c r="R215" i="19"/>
  <c r="P215" i="19"/>
  <c r="BI202" i="19"/>
  <c r="BH202" i="19"/>
  <c r="BG202" i="19"/>
  <c r="BF202" i="19"/>
  <c r="T202" i="19"/>
  <c r="R202" i="19"/>
  <c r="P202" i="19"/>
  <c r="BI188" i="19"/>
  <c r="BH188" i="19"/>
  <c r="BG188" i="19"/>
  <c r="BF188" i="19"/>
  <c r="T188" i="19"/>
  <c r="R188" i="19"/>
  <c r="P188" i="19"/>
  <c r="BI186" i="19"/>
  <c r="BH186" i="19"/>
  <c r="BG186" i="19"/>
  <c r="BF186" i="19"/>
  <c r="T186" i="19"/>
  <c r="R186" i="19"/>
  <c r="P186" i="19"/>
  <c r="BI182" i="19"/>
  <c r="BH182" i="19"/>
  <c r="BG182" i="19"/>
  <c r="BF182" i="19"/>
  <c r="T182" i="19"/>
  <c r="R182" i="19"/>
  <c r="P182" i="19"/>
  <c r="BI178" i="19"/>
  <c r="BH178" i="19"/>
  <c r="BG178" i="19"/>
  <c r="BF178" i="19"/>
  <c r="T178" i="19"/>
  <c r="R178" i="19"/>
  <c r="P178" i="19"/>
  <c r="BI173" i="19"/>
  <c r="BH173" i="19"/>
  <c r="BG173" i="19"/>
  <c r="BF173" i="19"/>
  <c r="T173" i="19"/>
  <c r="R173" i="19"/>
  <c r="P173" i="19"/>
  <c r="BI169" i="19"/>
  <c r="BH169" i="19"/>
  <c r="BG169" i="19"/>
  <c r="BF169" i="19"/>
  <c r="T169" i="19"/>
  <c r="R169" i="19"/>
  <c r="P169" i="19"/>
  <c r="BI167" i="19"/>
  <c r="BH167" i="19"/>
  <c r="BG167" i="19"/>
  <c r="BF167" i="19"/>
  <c r="T167" i="19"/>
  <c r="R167" i="19"/>
  <c r="P167" i="19"/>
  <c r="BI162" i="19"/>
  <c r="BH162" i="19"/>
  <c r="BG162" i="19"/>
  <c r="BF162" i="19"/>
  <c r="T162" i="19"/>
  <c r="R162" i="19"/>
  <c r="P162" i="19"/>
  <c r="BI156" i="19"/>
  <c r="BH156" i="19"/>
  <c r="BG156" i="19"/>
  <c r="BF156" i="19"/>
  <c r="T156" i="19"/>
  <c r="R156" i="19"/>
  <c r="P156" i="19"/>
  <c r="BI153" i="19"/>
  <c r="BH153" i="19"/>
  <c r="BG153" i="19"/>
  <c r="BF153" i="19"/>
  <c r="T153" i="19"/>
  <c r="R153" i="19"/>
  <c r="P153" i="19"/>
  <c r="BI151" i="19"/>
  <c r="BH151" i="19"/>
  <c r="BG151" i="19"/>
  <c r="BF151" i="19"/>
  <c r="T151" i="19"/>
  <c r="R151" i="19"/>
  <c r="P151" i="19"/>
  <c r="BI147" i="19"/>
  <c r="BH147" i="19"/>
  <c r="BG147" i="19"/>
  <c r="BF147" i="19"/>
  <c r="T147" i="19"/>
  <c r="R147" i="19"/>
  <c r="P147" i="19"/>
  <c r="BI134" i="19"/>
  <c r="BH134" i="19"/>
  <c r="BG134" i="19"/>
  <c r="BF134" i="19"/>
  <c r="T134" i="19"/>
  <c r="R134" i="19"/>
  <c r="P134" i="19"/>
  <c r="BI128" i="19"/>
  <c r="BH128" i="19"/>
  <c r="BG128" i="19"/>
  <c r="BF128" i="19"/>
  <c r="T128" i="19"/>
  <c r="R128" i="19"/>
  <c r="P128" i="19"/>
  <c r="J121" i="19"/>
  <c r="F121" i="19"/>
  <c r="F119" i="19"/>
  <c r="E117" i="19"/>
  <c r="J90" i="19"/>
  <c r="F90" i="19"/>
  <c r="F88" i="19"/>
  <c r="E86" i="19"/>
  <c r="J24" i="19"/>
  <c r="E24" i="19"/>
  <c r="J122" i="19" s="1"/>
  <c r="J23" i="19"/>
  <c r="J18" i="19"/>
  <c r="E18" i="19"/>
  <c r="F91" i="19" s="1"/>
  <c r="J17" i="19"/>
  <c r="J12" i="19"/>
  <c r="J88" i="19"/>
  <c r="E7" i="19"/>
  <c r="E115" i="19"/>
  <c r="J39" i="18"/>
  <c r="J38" i="18"/>
  <c r="AY114" i="1" s="1"/>
  <c r="J37" i="18"/>
  <c r="AX114" i="1" s="1"/>
  <c r="BI188" i="18"/>
  <c r="BH188" i="18"/>
  <c r="BG188" i="18"/>
  <c r="BF188" i="18"/>
  <c r="T188" i="18"/>
  <c r="T187" i="18" s="1"/>
  <c r="R188" i="18"/>
  <c r="R187" i="18" s="1"/>
  <c r="P188" i="18"/>
  <c r="P187" i="18" s="1"/>
  <c r="BI185" i="18"/>
  <c r="BH185" i="18"/>
  <c r="BG185" i="18"/>
  <c r="BF185" i="18"/>
  <c r="T185" i="18"/>
  <c r="R185" i="18"/>
  <c r="P185" i="18"/>
  <c r="BI183" i="18"/>
  <c r="BH183" i="18"/>
  <c r="BG183" i="18"/>
  <c r="BF183" i="18"/>
  <c r="T183" i="18"/>
  <c r="R183" i="18"/>
  <c r="P183" i="18"/>
  <c r="BI181" i="18"/>
  <c r="BH181" i="18"/>
  <c r="BG181" i="18"/>
  <c r="BF181" i="18"/>
  <c r="T181" i="18"/>
  <c r="R181" i="18"/>
  <c r="P181" i="18"/>
  <c r="BI179" i="18"/>
  <c r="BH179" i="18"/>
  <c r="BG179" i="18"/>
  <c r="BF179" i="18"/>
  <c r="T179" i="18"/>
  <c r="R179" i="18"/>
  <c r="P179" i="18"/>
  <c r="BI177" i="18"/>
  <c r="BH177" i="18"/>
  <c r="BG177" i="18"/>
  <c r="BF177" i="18"/>
  <c r="T177" i="18"/>
  <c r="R177" i="18"/>
  <c r="P177" i="18"/>
  <c r="BI175" i="18"/>
  <c r="BH175" i="18"/>
  <c r="BG175" i="18"/>
  <c r="BF175" i="18"/>
  <c r="T175" i="18"/>
  <c r="R175" i="18"/>
  <c r="P175" i="18"/>
  <c r="BI170" i="18"/>
  <c r="BH170" i="18"/>
  <c r="BG170" i="18"/>
  <c r="BF170" i="18"/>
  <c r="T170" i="18"/>
  <c r="R170" i="18"/>
  <c r="P170" i="18"/>
  <c r="BI164" i="18"/>
  <c r="BH164" i="18"/>
  <c r="BG164" i="18"/>
  <c r="BF164" i="18"/>
  <c r="T164" i="18"/>
  <c r="R164" i="18"/>
  <c r="P164" i="18"/>
  <c r="BI162" i="18"/>
  <c r="BH162" i="18"/>
  <c r="BG162" i="18"/>
  <c r="BF162" i="18"/>
  <c r="T162" i="18"/>
  <c r="R162" i="18"/>
  <c r="P162" i="18"/>
  <c r="BI160" i="18"/>
  <c r="BH160" i="18"/>
  <c r="BG160" i="18"/>
  <c r="BF160" i="18"/>
  <c r="T160" i="18"/>
  <c r="R160" i="18"/>
  <c r="P160" i="18"/>
  <c r="BI158" i="18"/>
  <c r="BH158" i="18"/>
  <c r="BG158" i="18"/>
  <c r="BF158" i="18"/>
  <c r="T158" i="18"/>
  <c r="R158" i="18"/>
  <c r="P158" i="18"/>
  <c r="BI146" i="18"/>
  <c r="BH146" i="18"/>
  <c r="BG146" i="18"/>
  <c r="BF146" i="18"/>
  <c r="T146" i="18"/>
  <c r="R146" i="18"/>
  <c r="P146" i="18"/>
  <c r="BI143" i="18"/>
  <c r="BH143" i="18"/>
  <c r="BG143" i="18"/>
  <c r="BF143" i="18"/>
  <c r="T143" i="18"/>
  <c r="R143" i="18"/>
  <c r="P143" i="18"/>
  <c r="BI141" i="18"/>
  <c r="BH141" i="18"/>
  <c r="BG141" i="18"/>
  <c r="BF141" i="18"/>
  <c r="T141" i="18"/>
  <c r="R141" i="18"/>
  <c r="P141" i="18"/>
  <c r="BI132" i="18"/>
  <c r="BH132" i="18"/>
  <c r="BG132" i="18"/>
  <c r="BF132" i="18"/>
  <c r="T132" i="18"/>
  <c r="R132" i="18"/>
  <c r="P132" i="18"/>
  <c r="BI128" i="18"/>
  <c r="BH128" i="18"/>
  <c r="BG128" i="18"/>
  <c r="BF128" i="18"/>
  <c r="T128" i="18"/>
  <c r="R128" i="18"/>
  <c r="P128" i="18"/>
  <c r="J121" i="18"/>
  <c r="F121" i="18"/>
  <c r="F119" i="18"/>
  <c r="E117" i="18"/>
  <c r="J93" i="18"/>
  <c r="F93" i="18"/>
  <c r="F91" i="18"/>
  <c r="E89" i="18"/>
  <c r="J26" i="18"/>
  <c r="E26" i="18"/>
  <c r="J122" i="18" s="1"/>
  <c r="J25" i="18"/>
  <c r="J20" i="18"/>
  <c r="E20" i="18"/>
  <c r="F94" i="18"/>
  <c r="J19" i="18"/>
  <c r="J14" i="18"/>
  <c r="J91" i="18"/>
  <c r="E7" i="18"/>
  <c r="E85" i="18" s="1"/>
  <c r="J39" i="17"/>
  <c r="J38" i="17"/>
  <c r="AY113" i="1"/>
  <c r="J37" i="17"/>
  <c r="AX113" i="1"/>
  <c r="BI148" i="17"/>
  <c r="BH148" i="17"/>
  <c r="BG148" i="17"/>
  <c r="BF148" i="17"/>
  <c r="T148" i="17"/>
  <c r="T147" i="17"/>
  <c r="T146" i="17" s="1"/>
  <c r="R148" i="17"/>
  <c r="R147" i="17"/>
  <c r="R146" i="17" s="1"/>
  <c r="P148" i="17"/>
  <c r="P147" i="17"/>
  <c r="P146" i="17" s="1"/>
  <c r="BI144" i="17"/>
  <c r="BH144" i="17"/>
  <c r="BG144" i="17"/>
  <c r="BF144" i="17"/>
  <c r="T144" i="17"/>
  <c r="T143" i="17" s="1"/>
  <c r="R144" i="17"/>
  <c r="R143" i="17" s="1"/>
  <c r="P144" i="17"/>
  <c r="P143" i="17" s="1"/>
  <c r="BI141" i="17"/>
  <c r="BH141" i="17"/>
  <c r="BG141" i="17"/>
  <c r="BF141" i="17"/>
  <c r="T141" i="17"/>
  <c r="T140" i="17" s="1"/>
  <c r="R141" i="17"/>
  <c r="R140" i="17" s="1"/>
  <c r="P141" i="17"/>
  <c r="P140" i="17"/>
  <c r="BI138" i="17"/>
  <c r="BH138" i="17"/>
  <c r="BG138" i="17"/>
  <c r="BF138" i="17"/>
  <c r="T138" i="17"/>
  <c r="R138" i="17"/>
  <c r="P138" i="17"/>
  <c r="BI135" i="17"/>
  <c r="BH135" i="17"/>
  <c r="BG135" i="17"/>
  <c r="BF135" i="17"/>
  <c r="T135" i="17"/>
  <c r="R135" i="17"/>
  <c r="P135" i="17"/>
  <c r="BI130" i="17"/>
  <c r="BH130" i="17"/>
  <c r="BG130" i="17"/>
  <c r="BF130" i="17"/>
  <c r="T130" i="17"/>
  <c r="T129" i="17" s="1"/>
  <c r="R130" i="17"/>
  <c r="R129" i="17" s="1"/>
  <c r="P130" i="17"/>
  <c r="P129" i="17"/>
  <c r="J123" i="17"/>
  <c r="F123" i="17"/>
  <c r="F121" i="17"/>
  <c r="E119" i="17"/>
  <c r="J93" i="17"/>
  <c r="F93" i="17"/>
  <c r="F91" i="17"/>
  <c r="E89" i="17"/>
  <c r="J26" i="17"/>
  <c r="E26" i="17"/>
  <c r="J94" i="17" s="1"/>
  <c r="J25" i="17"/>
  <c r="J20" i="17"/>
  <c r="E20" i="17"/>
  <c r="F124" i="17"/>
  <c r="J19" i="17"/>
  <c r="J14" i="17"/>
  <c r="J121" i="17"/>
  <c r="E7" i="17"/>
  <c r="E85" i="17" s="1"/>
  <c r="J39" i="16"/>
  <c r="J38" i="16"/>
  <c r="AY112" i="1"/>
  <c r="J37" i="16"/>
  <c r="AX112" i="1" s="1"/>
  <c r="BI147" i="16"/>
  <c r="BH147" i="16"/>
  <c r="BG147" i="16"/>
  <c r="BF147" i="16"/>
  <c r="T147" i="16"/>
  <c r="T146" i="16"/>
  <c r="R147" i="16"/>
  <c r="R146" i="16" s="1"/>
  <c r="P147" i="16"/>
  <c r="P146" i="16" s="1"/>
  <c r="BI140" i="16"/>
  <c r="BH140" i="16"/>
  <c r="BG140" i="16"/>
  <c r="BF140" i="16"/>
  <c r="T140" i="16"/>
  <c r="R140" i="16"/>
  <c r="P140" i="16"/>
  <c r="BI138" i="16"/>
  <c r="BH138" i="16"/>
  <c r="BG138" i="16"/>
  <c r="BF138" i="16"/>
  <c r="T138" i="16"/>
  <c r="R138" i="16"/>
  <c r="P138" i="16"/>
  <c r="BI135" i="16"/>
  <c r="BH135" i="16"/>
  <c r="BG135" i="16"/>
  <c r="BF135" i="16"/>
  <c r="T135" i="16"/>
  <c r="R135" i="16"/>
  <c r="P135" i="16"/>
  <c r="BI133" i="16"/>
  <c r="BH133" i="16"/>
  <c r="BG133" i="16"/>
  <c r="BF133" i="16"/>
  <c r="T133" i="16"/>
  <c r="R133" i="16"/>
  <c r="P133" i="16"/>
  <c r="BI128" i="16"/>
  <c r="BH128" i="16"/>
  <c r="BG128" i="16"/>
  <c r="BF128" i="16"/>
  <c r="T128" i="16"/>
  <c r="T127" i="16"/>
  <c r="R128" i="16"/>
  <c r="R127" i="16"/>
  <c r="P128" i="16"/>
  <c r="P127" i="16" s="1"/>
  <c r="J121" i="16"/>
  <c r="F121" i="16"/>
  <c r="F119" i="16"/>
  <c r="E117" i="16"/>
  <c r="J93" i="16"/>
  <c r="F93" i="16"/>
  <c r="F91" i="16"/>
  <c r="E89" i="16"/>
  <c r="J26" i="16"/>
  <c r="E26" i="16"/>
  <c r="J94" i="16" s="1"/>
  <c r="J25" i="16"/>
  <c r="J20" i="16"/>
  <c r="E20" i="16"/>
  <c r="F94" i="16" s="1"/>
  <c r="J19" i="16"/>
  <c r="J14" i="16"/>
  <c r="J119" i="16" s="1"/>
  <c r="E7" i="16"/>
  <c r="E113" i="16"/>
  <c r="J37" i="15"/>
  <c r="J36" i="15"/>
  <c r="AY110" i="1" s="1"/>
  <c r="J35" i="15"/>
  <c r="AX110" i="1"/>
  <c r="BI320" i="15"/>
  <c r="BH320" i="15"/>
  <c r="BG320" i="15"/>
  <c r="BF320" i="15"/>
  <c r="T320" i="15"/>
  <c r="R320" i="15"/>
  <c r="P320" i="15"/>
  <c r="BI316" i="15"/>
  <c r="BH316" i="15"/>
  <c r="BG316" i="15"/>
  <c r="BF316" i="15"/>
  <c r="T316" i="15"/>
  <c r="R316" i="15"/>
  <c r="P316" i="15"/>
  <c r="BI312" i="15"/>
  <c r="BH312" i="15"/>
  <c r="BG312" i="15"/>
  <c r="BF312" i="15"/>
  <c r="T312" i="15"/>
  <c r="R312" i="15"/>
  <c r="P312" i="15"/>
  <c r="BI311" i="15"/>
  <c r="BH311" i="15"/>
  <c r="BG311" i="15"/>
  <c r="BF311" i="15"/>
  <c r="T311" i="15"/>
  <c r="R311" i="15"/>
  <c r="P311" i="15"/>
  <c r="BI310" i="15"/>
  <c r="BH310" i="15"/>
  <c r="BG310" i="15"/>
  <c r="BF310" i="15"/>
  <c r="T310" i="15"/>
  <c r="R310" i="15"/>
  <c r="P310" i="15"/>
  <c r="BI306" i="15"/>
  <c r="BH306" i="15"/>
  <c r="BG306" i="15"/>
  <c r="BF306" i="15"/>
  <c r="T306" i="15"/>
  <c r="T305" i="15" s="1"/>
  <c r="R306" i="15"/>
  <c r="R305" i="15"/>
  <c r="P306" i="15"/>
  <c r="P305" i="15"/>
  <c r="BI302" i="15"/>
  <c r="BH302" i="15"/>
  <c r="BG302" i="15"/>
  <c r="BF302" i="15"/>
  <c r="T302" i="15"/>
  <c r="R302" i="15"/>
  <c r="P302" i="15"/>
  <c r="BI299" i="15"/>
  <c r="BH299" i="15"/>
  <c r="BG299" i="15"/>
  <c r="BF299" i="15"/>
  <c r="T299" i="15"/>
  <c r="R299" i="15"/>
  <c r="P299" i="15"/>
  <c r="BI296" i="15"/>
  <c r="BH296" i="15"/>
  <c r="BG296" i="15"/>
  <c r="BF296" i="15"/>
  <c r="T296" i="15"/>
  <c r="R296" i="15"/>
  <c r="P296" i="15"/>
  <c r="BI293" i="15"/>
  <c r="BH293" i="15"/>
  <c r="BG293" i="15"/>
  <c r="BF293" i="15"/>
  <c r="T293" i="15"/>
  <c r="R293" i="15"/>
  <c r="P293" i="15"/>
  <c r="BI292" i="15"/>
  <c r="BH292" i="15"/>
  <c r="BG292" i="15"/>
  <c r="BF292" i="15"/>
  <c r="T292" i="15"/>
  <c r="R292" i="15"/>
  <c r="P292" i="15"/>
  <c r="BI291" i="15"/>
  <c r="BH291" i="15"/>
  <c r="BG291" i="15"/>
  <c r="BF291" i="15"/>
  <c r="T291" i="15"/>
  <c r="R291" i="15"/>
  <c r="P291" i="15"/>
  <c r="BI290" i="15"/>
  <c r="BH290" i="15"/>
  <c r="BG290" i="15"/>
  <c r="BF290" i="15"/>
  <c r="T290" i="15"/>
  <c r="R290" i="15"/>
  <c r="P290" i="15"/>
  <c r="BI289" i="15"/>
  <c r="BH289" i="15"/>
  <c r="BG289" i="15"/>
  <c r="BF289" i="15"/>
  <c r="T289" i="15"/>
  <c r="R289" i="15"/>
  <c r="P289" i="15"/>
  <c r="BI288" i="15"/>
  <c r="BH288" i="15"/>
  <c r="BG288" i="15"/>
  <c r="BF288" i="15"/>
  <c r="T288" i="15"/>
  <c r="R288" i="15"/>
  <c r="P288" i="15"/>
  <c r="BI287" i="15"/>
  <c r="BH287" i="15"/>
  <c r="BG287" i="15"/>
  <c r="BF287" i="15"/>
  <c r="T287" i="15"/>
  <c r="R287" i="15"/>
  <c r="P287" i="15"/>
  <c r="BI286" i="15"/>
  <c r="BH286" i="15"/>
  <c r="BG286" i="15"/>
  <c r="BF286" i="15"/>
  <c r="T286" i="15"/>
  <c r="R286" i="15"/>
  <c r="P286" i="15"/>
  <c r="BI284" i="15"/>
  <c r="BH284" i="15"/>
  <c r="BG284" i="15"/>
  <c r="BF284" i="15"/>
  <c r="T284" i="15"/>
  <c r="R284" i="15"/>
  <c r="P284" i="15"/>
  <c r="BI283" i="15"/>
  <c r="BH283" i="15"/>
  <c r="BG283" i="15"/>
  <c r="BF283" i="15"/>
  <c r="T283" i="15"/>
  <c r="R283" i="15"/>
  <c r="P283" i="15"/>
  <c r="BI282" i="15"/>
  <c r="BH282" i="15"/>
  <c r="BG282" i="15"/>
  <c r="BF282" i="15"/>
  <c r="T282" i="15"/>
  <c r="R282" i="15"/>
  <c r="P282" i="15"/>
  <c r="BI281" i="15"/>
  <c r="BH281" i="15"/>
  <c r="BG281" i="15"/>
  <c r="BF281" i="15"/>
  <c r="T281" i="15"/>
  <c r="R281" i="15"/>
  <c r="P281" i="15"/>
  <c r="BI279" i="15"/>
  <c r="BH279" i="15"/>
  <c r="BG279" i="15"/>
  <c r="BF279" i="15"/>
  <c r="T279" i="15"/>
  <c r="R279" i="15"/>
  <c r="P279" i="15"/>
  <c r="BI278" i="15"/>
  <c r="BH278" i="15"/>
  <c r="BG278" i="15"/>
  <c r="BF278" i="15"/>
  <c r="T278" i="15"/>
  <c r="R278" i="15"/>
  <c r="P278" i="15"/>
  <c r="BI276" i="15"/>
  <c r="BH276" i="15"/>
  <c r="BG276" i="15"/>
  <c r="BF276" i="15"/>
  <c r="T276" i="15"/>
  <c r="R276" i="15"/>
  <c r="P276" i="15"/>
  <c r="BI274" i="15"/>
  <c r="BH274" i="15"/>
  <c r="BG274" i="15"/>
  <c r="BF274" i="15"/>
  <c r="T274" i="15"/>
  <c r="R274" i="15"/>
  <c r="P274" i="15"/>
  <c r="BI270" i="15"/>
  <c r="BH270" i="15"/>
  <c r="BG270" i="15"/>
  <c r="BF270" i="15"/>
  <c r="T270" i="15"/>
  <c r="R270" i="15"/>
  <c r="P270" i="15"/>
  <c r="BI268" i="15"/>
  <c r="BH268" i="15"/>
  <c r="BG268" i="15"/>
  <c r="BF268" i="15"/>
  <c r="T268" i="15"/>
  <c r="R268" i="15"/>
  <c r="P268" i="15"/>
  <c r="BI265" i="15"/>
  <c r="BH265" i="15"/>
  <c r="BG265" i="15"/>
  <c r="BF265" i="15"/>
  <c r="T265" i="15"/>
  <c r="R265" i="15"/>
  <c r="P265" i="15"/>
  <c r="BI261" i="15"/>
  <c r="BH261" i="15"/>
  <c r="BG261" i="15"/>
  <c r="BF261" i="15"/>
  <c r="T261" i="15"/>
  <c r="R261" i="15"/>
  <c r="P261" i="15"/>
  <c r="BI258" i="15"/>
  <c r="BH258" i="15"/>
  <c r="BG258" i="15"/>
  <c r="BF258" i="15"/>
  <c r="T258" i="15"/>
  <c r="R258" i="15"/>
  <c r="P258" i="15"/>
  <c r="BI248" i="15"/>
  <c r="BH248" i="15"/>
  <c r="BG248" i="15"/>
  <c r="BF248" i="15"/>
  <c r="T248" i="15"/>
  <c r="R248" i="15"/>
  <c r="P248" i="15"/>
  <c r="BI246" i="15"/>
  <c r="BH246" i="15"/>
  <c r="BG246" i="15"/>
  <c r="BF246" i="15"/>
  <c r="T246" i="15"/>
  <c r="R246" i="15"/>
  <c r="P246" i="15"/>
  <c r="BI239" i="15"/>
  <c r="BH239" i="15"/>
  <c r="BG239" i="15"/>
  <c r="BF239" i="15"/>
  <c r="T239" i="15"/>
  <c r="R239" i="15"/>
  <c r="P239" i="15"/>
  <c r="BI236" i="15"/>
  <c r="BH236" i="15"/>
  <c r="BG236" i="15"/>
  <c r="BF236" i="15"/>
  <c r="T236" i="15"/>
  <c r="R236" i="15"/>
  <c r="P236" i="15"/>
  <c r="BI233" i="15"/>
  <c r="BH233" i="15"/>
  <c r="BG233" i="15"/>
  <c r="BF233" i="15"/>
  <c r="T233" i="15"/>
  <c r="R233" i="15"/>
  <c r="P233" i="15"/>
  <c r="BI230" i="15"/>
  <c r="BH230" i="15"/>
  <c r="BG230" i="15"/>
  <c r="BF230" i="15"/>
  <c r="T230" i="15"/>
  <c r="R230" i="15"/>
  <c r="P230" i="15"/>
  <c r="BI225" i="15"/>
  <c r="BH225" i="15"/>
  <c r="BG225" i="15"/>
  <c r="BF225" i="15"/>
  <c r="T225" i="15"/>
  <c r="R225" i="15"/>
  <c r="P225" i="15"/>
  <c r="BI222" i="15"/>
  <c r="BH222" i="15"/>
  <c r="BG222" i="15"/>
  <c r="BF222" i="15"/>
  <c r="T222" i="15"/>
  <c r="R222" i="15"/>
  <c r="P222" i="15"/>
  <c r="BI218" i="15"/>
  <c r="BH218" i="15"/>
  <c r="BG218" i="15"/>
  <c r="BF218" i="15"/>
  <c r="T218" i="15"/>
  <c r="R218" i="15"/>
  <c r="P218" i="15"/>
  <c r="BI214" i="15"/>
  <c r="BH214" i="15"/>
  <c r="BG214" i="15"/>
  <c r="BF214" i="15"/>
  <c r="T214" i="15"/>
  <c r="R214" i="15"/>
  <c r="P214" i="15"/>
  <c r="BI211" i="15"/>
  <c r="BH211" i="15"/>
  <c r="BG211" i="15"/>
  <c r="BF211" i="15"/>
  <c r="T211" i="15"/>
  <c r="R211" i="15"/>
  <c r="P211" i="15"/>
  <c r="BI209" i="15"/>
  <c r="BH209" i="15"/>
  <c r="BG209" i="15"/>
  <c r="BF209" i="15"/>
  <c r="T209" i="15"/>
  <c r="R209" i="15"/>
  <c r="P209" i="15"/>
  <c r="BI204" i="15"/>
  <c r="BH204" i="15"/>
  <c r="BG204" i="15"/>
  <c r="BF204" i="15"/>
  <c r="T204" i="15"/>
  <c r="R204" i="15"/>
  <c r="P204" i="15"/>
  <c r="BI199" i="15"/>
  <c r="BH199" i="15"/>
  <c r="BG199" i="15"/>
  <c r="BF199" i="15"/>
  <c r="T199" i="15"/>
  <c r="R199" i="15"/>
  <c r="P199" i="15"/>
  <c r="BI193" i="15"/>
  <c r="BH193" i="15"/>
  <c r="BG193" i="15"/>
  <c r="BF193" i="15"/>
  <c r="T193" i="15"/>
  <c r="R193" i="15"/>
  <c r="P193" i="15"/>
  <c r="BI182" i="15"/>
  <c r="BH182" i="15"/>
  <c r="BG182" i="15"/>
  <c r="BF182" i="15"/>
  <c r="T182" i="15"/>
  <c r="R182" i="15"/>
  <c r="P182" i="15"/>
  <c r="BI179" i="15"/>
  <c r="BH179" i="15"/>
  <c r="BG179" i="15"/>
  <c r="BF179" i="15"/>
  <c r="T179" i="15"/>
  <c r="R179" i="15"/>
  <c r="P179" i="15"/>
  <c r="BI177" i="15"/>
  <c r="BH177" i="15"/>
  <c r="BG177" i="15"/>
  <c r="BF177" i="15"/>
  <c r="T177" i="15"/>
  <c r="R177" i="15"/>
  <c r="P177" i="15"/>
  <c r="BI170" i="15"/>
  <c r="BH170" i="15"/>
  <c r="BG170" i="15"/>
  <c r="BF170" i="15"/>
  <c r="T170" i="15"/>
  <c r="R170" i="15"/>
  <c r="P170" i="15"/>
  <c r="BI168" i="15"/>
  <c r="BH168" i="15"/>
  <c r="BG168" i="15"/>
  <c r="BF168" i="15"/>
  <c r="T168" i="15"/>
  <c r="R168" i="15"/>
  <c r="P168" i="15"/>
  <c r="BI164" i="15"/>
  <c r="BH164" i="15"/>
  <c r="BG164" i="15"/>
  <c r="BF164" i="15"/>
  <c r="T164" i="15"/>
  <c r="R164" i="15"/>
  <c r="P164" i="15"/>
  <c r="BI162" i="15"/>
  <c r="BH162" i="15"/>
  <c r="BG162" i="15"/>
  <c r="BF162" i="15"/>
  <c r="T162" i="15"/>
  <c r="R162" i="15"/>
  <c r="P162" i="15"/>
  <c r="BI153" i="15"/>
  <c r="BH153" i="15"/>
  <c r="BG153" i="15"/>
  <c r="BF153" i="15"/>
  <c r="T153" i="15"/>
  <c r="R153" i="15"/>
  <c r="P153" i="15"/>
  <c r="BI141" i="15"/>
  <c r="BH141" i="15"/>
  <c r="BG141" i="15"/>
  <c r="BF141" i="15"/>
  <c r="T141" i="15"/>
  <c r="R141" i="15"/>
  <c r="P141" i="15"/>
  <c r="BI138" i="15"/>
  <c r="BH138" i="15"/>
  <c r="BG138" i="15"/>
  <c r="BF138" i="15"/>
  <c r="T138" i="15"/>
  <c r="R138" i="15"/>
  <c r="P138" i="15"/>
  <c r="BI134" i="15"/>
  <c r="BH134" i="15"/>
  <c r="BG134" i="15"/>
  <c r="BF134" i="15"/>
  <c r="T134" i="15"/>
  <c r="R134" i="15"/>
  <c r="P134" i="15"/>
  <c r="BI128" i="15"/>
  <c r="BH128" i="15"/>
  <c r="BG128" i="15"/>
  <c r="BF128" i="15"/>
  <c r="T128" i="15"/>
  <c r="R128" i="15"/>
  <c r="P128" i="15"/>
  <c r="J121" i="15"/>
  <c r="F121" i="15"/>
  <c r="F119" i="15"/>
  <c r="E117" i="15"/>
  <c r="J90" i="15"/>
  <c r="F90" i="15"/>
  <c r="F88" i="15"/>
  <c r="E86" i="15"/>
  <c r="J24" i="15"/>
  <c r="E24" i="15"/>
  <c r="J122" i="15"/>
  <c r="J23" i="15"/>
  <c r="J18" i="15"/>
  <c r="E18" i="15"/>
  <c r="F91" i="15" s="1"/>
  <c r="J17" i="15"/>
  <c r="J12" i="15"/>
  <c r="J119" i="15" s="1"/>
  <c r="E7" i="15"/>
  <c r="E84" i="15" s="1"/>
  <c r="J126" i="14"/>
  <c r="T125" i="14"/>
  <c r="R125" i="14"/>
  <c r="P125" i="14"/>
  <c r="BK125" i="14"/>
  <c r="J125" i="14" s="1"/>
  <c r="J96" i="14" s="1"/>
  <c r="J37" i="14"/>
  <c r="J36" i="14"/>
  <c r="AY109" i="1"/>
  <c r="J35" i="14"/>
  <c r="AX109" i="1" s="1"/>
  <c r="BI220" i="14"/>
  <c r="BH220" i="14"/>
  <c r="BG220" i="14"/>
  <c r="BF220" i="14"/>
  <c r="T220" i="14"/>
  <c r="T219" i="14"/>
  <c r="R220" i="14"/>
  <c r="R219" i="14" s="1"/>
  <c r="P220" i="14"/>
  <c r="P219" i="14" s="1"/>
  <c r="BI217" i="14"/>
  <c r="BH217" i="14"/>
  <c r="BG217" i="14"/>
  <c r="BF217" i="14"/>
  <c r="T217" i="14"/>
  <c r="R217" i="14"/>
  <c r="P217" i="14"/>
  <c r="BI214" i="14"/>
  <c r="BH214" i="14"/>
  <c r="BG214" i="14"/>
  <c r="BF214" i="14"/>
  <c r="T214" i="14"/>
  <c r="R214" i="14"/>
  <c r="P214" i="14"/>
  <c r="BI212" i="14"/>
  <c r="BH212" i="14"/>
  <c r="BG212" i="14"/>
  <c r="BF212" i="14"/>
  <c r="T212" i="14"/>
  <c r="R212" i="14"/>
  <c r="P212" i="14"/>
  <c r="BI209" i="14"/>
  <c r="BH209" i="14"/>
  <c r="BG209" i="14"/>
  <c r="BF209" i="14"/>
  <c r="T209" i="14"/>
  <c r="R209" i="14"/>
  <c r="P209" i="14"/>
  <c r="BI207" i="14"/>
  <c r="BH207" i="14"/>
  <c r="BG207" i="14"/>
  <c r="BF207" i="14"/>
  <c r="T207" i="14"/>
  <c r="R207" i="14"/>
  <c r="P207" i="14"/>
  <c r="BI205" i="14"/>
  <c r="BH205" i="14"/>
  <c r="BG205" i="14"/>
  <c r="BF205" i="14"/>
  <c r="T205" i="14"/>
  <c r="R205" i="14"/>
  <c r="P205" i="14"/>
  <c r="BI203" i="14"/>
  <c r="BH203" i="14"/>
  <c r="BG203" i="14"/>
  <c r="BF203" i="14"/>
  <c r="T203" i="14"/>
  <c r="R203" i="14"/>
  <c r="P203" i="14"/>
  <c r="BI201" i="14"/>
  <c r="BH201" i="14"/>
  <c r="BG201" i="14"/>
  <c r="BF201" i="14"/>
  <c r="T201" i="14"/>
  <c r="R201" i="14"/>
  <c r="P201" i="14"/>
  <c r="BI196" i="14"/>
  <c r="BH196" i="14"/>
  <c r="BG196" i="14"/>
  <c r="BF196" i="14"/>
  <c r="T196" i="14"/>
  <c r="R196" i="14"/>
  <c r="P196" i="14"/>
  <c r="BI194" i="14"/>
  <c r="BH194" i="14"/>
  <c r="BG194" i="14"/>
  <c r="BF194" i="14"/>
  <c r="T194" i="14"/>
  <c r="R194" i="14"/>
  <c r="P194" i="14"/>
  <c r="BI192" i="14"/>
  <c r="BH192" i="14"/>
  <c r="BG192" i="14"/>
  <c r="BF192" i="14"/>
  <c r="T192" i="14"/>
  <c r="R192" i="14"/>
  <c r="P192" i="14"/>
  <c r="BI190" i="14"/>
  <c r="BH190" i="14"/>
  <c r="BG190" i="14"/>
  <c r="BF190" i="14"/>
  <c r="T190" i="14"/>
  <c r="R190" i="14"/>
  <c r="P190" i="14"/>
  <c r="BI187" i="14"/>
  <c r="BH187" i="14"/>
  <c r="BG187" i="14"/>
  <c r="BF187" i="14"/>
  <c r="T187" i="14"/>
  <c r="R187" i="14"/>
  <c r="P187" i="14"/>
  <c r="BI185" i="14"/>
  <c r="BH185" i="14"/>
  <c r="BG185" i="14"/>
  <c r="BF185" i="14"/>
  <c r="T185" i="14"/>
  <c r="R185" i="14"/>
  <c r="P185" i="14"/>
  <c r="BI183" i="14"/>
  <c r="BH183" i="14"/>
  <c r="BG183" i="14"/>
  <c r="BF183" i="14"/>
  <c r="T183" i="14"/>
  <c r="R183" i="14"/>
  <c r="P183" i="14"/>
  <c r="BI181" i="14"/>
  <c r="BH181" i="14"/>
  <c r="BG181" i="14"/>
  <c r="BF181" i="14"/>
  <c r="T181" i="14"/>
  <c r="R181" i="14"/>
  <c r="P181" i="14"/>
  <c r="BI180" i="14"/>
  <c r="BH180" i="14"/>
  <c r="BG180" i="14"/>
  <c r="BF180" i="14"/>
  <c r="T180" i="14"/>
  <c r="R180" i="14"/>
  <c r="P180" i="14"/>
  <c r="BI177" i="14"/>
  <c r="BH177" i="14"/>
  <c r="BG177" i="14"/>
  <c r="BF177" i="14"/>
  <c r="T177" i="14"/>
  <c r="R177" i="14"/>
  <c r="P177" i="14"/>
  <c r="BI174" i="14"/>
  <c r="BH174" i="14"/>
  <c r="BG174" i="14"/>
  <c r="BF174" i="14"/>
  <c r="T174" i="14"/>
  <c r="R174" i="14"/>
  <c r="P174" i="14"/>
  <c r="BI172" i="14"/>
  <c r="BH172" i="14"/>
  <c r="BG172" i="14"/>
  <c r="BF172" i="14"/>
  <c r="T172" i="14"/>
  <c r="R172" i="14"/>
  <c r="P172" i="14"/>
  <c r="BI171" i="14"/>
  <c r="BH171" i="14"/>
  <c r="BG171" i="14"/>
  <c r="BF171" i="14"/>
  <c r="T171" i="14"/>
  <c r="R171" i="14"/>
  <c r="P171" i="14"/>
  <c r="BI169" i="14"/>
  <c r="BH169" i="14"/>
  <c r="BG169" i="14"/>
  <c r="BF169" i="14"/>
  <c r="T169" i="14"/>
  <c r="R169" i="14"/>
  <c r="P169" i="14"/>
  <c r="BI168" i="14"/>
  <c r="BH168" i="14"/>
  <c r="BG168" i="14"/>
  <c r="BF168" i="14"/>
  <c r="T168" i="14"/>
  <c r="R168" i="14"/>
  <c r="P168" i="14"/>
  <c r="BI166" i="14"/>
  <c r="BH166" i="14"/>
  <c r="BG166" i="14"/>
  <c r="BF166" i="14"/>
  <c r="T166" i="14"/>
  <c r="R166" i="14"/>
  <c r="P166" i="14"/>
  <c r="BI165" i="14"/>
  <c r="BH165" i="14"/>
  <c r="BG165" i="14"/>
  <c r="BF165" i="14"/>
  <c r="T165" i="14"/>
  <c r="R165" i="14"/>
  <c r="P165" i="14"/>
  <c r="BI163" i="14"/>
  <c r="BH163" i="14"/>
  <c r="BG163" i="14"/>
  <c r="BF163" i="14"/>
  <c r="T163" i="14"/>
  <c r="R163" i="14"/>
  <c r="P163" i="14"/>
  <c r="BI160" i="14"/>
  <c r="BH160" i="14"/>
  <c r="BG160" i="14"/>
  <c r="BF160" i="14"/>
  <c r="T160" i="14"/>
  <c r="R160" i="14"/>
  <c r="P160" i="14"/>
  <c r="BI157" i="14"/>
  <c r="BH157" i="14"/>
  <c r="BG157" i="14"/>
  <c r="BF157" i="14"/>
  <c r="T157" i="14"/>
  <c r="R157" i="14"/>
  <c r="P157" i="14"/>
  <c r="BI155" i="14"/>
  <c r="BH155" i="14"/>
  <c r="BG155" i="14"/>
  <c r="BF155" i="14"/>
  <c r="T155" i="14"/>
  <c r="R155" i="14"/>
  <c r="P155" i="14"/>
  <c r="BI152" i="14"/>
  <c r="BH152" i="14"/>
  <c r="BG152" i="14"/>
  <c r="BF152" i="14"/>
  <c r="T152" i="14"/>
  <c r="R152" i="14"/>
  <c r="P152" i="14"/>
  <c r="BI150" i="14"/>
  <c r="BH150" i="14"/>
  <c r="BG150" i="14"/>
  <c r="BF150" i="14"/>
  <c r="T150" i="14"/>
  <c r="R150" i="14"/>
  <c r="P150" i="14"/>
  <c r="BI149" i="14"/>
  <c r="BH149" i="14"/>
  <c r="BG149" i="14"/>
  <c r="BF149" i="14"/>
  <c r="T149" i="14"/>
  <c r="R149" i="14"/>
  <c r="P149" i="14"/>
  <c r="BI147" i="14"/>
  <c r="BH147" i="14"/>
  <c r="BG147" i="14"/>
  <c r="BF147" i="14"/>
  <c r="T147" i="14"/>
  <c r="R147" i="14"/>
  <c r="P147" i="14"/>
  <c r="BI146" i="14"/>
  <c r="BH146" i="14"/>
  <c r="BG146" i="14"/>
  <c r="BF146" i="14"/>
  <c r="T146" i="14"/>
  <c r="R146" i="14"/>
  <c r="P146" i="14"/>
  <c r="BI145" i="14"/>
  <c r="BH145" i="14"/>
  <c r="BG145" i="14"/>
  <c r="BF145" i="14"/>
  <c r="T145" i="14"/>
  <c r="R145" i="14"/>
  <c r="P145" i="14"/>
  <c r="BI143" i="14"/>
  <c r="BH143" i="14"/>
  <c r="BG143" i="14"/>
  <c r="BF143" i="14"/>
  <c r="T143" i="14"/>
  <c r="R143" i="14"/>
  <c r="P143" i="14"/>
  <c r="BI141" i="14"/>
  <c r="BH141" i="14"/>
  <c r="BG141" i="14"/>
  <c r="BF141" i="14"/>
  <c r="T141" i="14"/>
  <c r="R141" i="14"/>
  <c r="P141" i="14"/>
  <c r="BI140" i="14"/>
  <c r="BH140" i="14"/>
  <c r="BG140" i="14"/>
  <c r="BF140" i="14"/>
  <c r="T140" i="14"/>
  <c r="R140" i="14"/>
  <c r="P140" i="14"/>
  <c r="BI138" i="14"/>
  <c r="BH138" i="14"/>
  <c r="BG138" i="14"/>
  <c r="BF138" i="14"/>
  <c r="T138" i="14"/>
  <c r="R138" i="14"/>
  <c r="P138" i="14"/>
  <c r="BI137" i="14"/>
  <c r="BH137" i="14"/>
  <c r="BG137" i="14"/>
  <c r="BF137" i="14"/>
  <c r="T137" i="14"/>
  <c r="R137" i="14"/>
  <c r="P137" i="14"/>
  <c r="BI135" i="14"/>
  <c r="BH135" i="14"/>
  <c r="BG135" i="14"/>
  <c r="BF135" i="14"/>
  <c r="T135" i="14"/>
  <c r="R135" i="14"/>
  <c r="P135" i="14"/>
  <c r="BI134" i="14"/>
  <c r="BH134" i="14"/>
  <c r="BG134" i="14"/>
  <c r="BF134" i="14"/>
  <c r="T134" i="14"/>
  <c r="R134" i="14"/>
  <c r="P134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29" i="14"/>
  <c r="BH129" i="14"/>
  <c r="BG129" i="14"/>
  <c r="BF129" i="14"/>
  <c r="T129" i="14"/>
  <c r="R129" i="14"/>
  <c r="P129" i="14"/>
  <c r="J97" i="14"/>
  <c r="J120" i="14"/>
  <c r="F120" i="14"/>
  <c r="F118" i="14"/>
  <c r="E116" i="14"/>
  <c r="J90" i="14"/>
  <c r="F90" i="14"/>
  <c r="F88" i="14"/>
  <c r="E86" i="14"/>
  <c r="J24" i="14"/>
  <c r="E24" i="14"/>
  <c r="J121" i="14"/>
  <c r="J23" i="14"/>
  <c r="J18" i="14"/>
  <c r="E18" i="14"/>
  <c r="F121" i="14" s="1"/>
  <c r="J17" i="14"/>
  <c r="J12" i="14"/>
  <c r="J118" i="14" s="1"/>
  <c r="E7" i="14"/>
  <c r="E84" i="14" s="1"/>
  <c r="J39" i="13"/>
  <c r="J38" i="13"/>
  <c r="AY108" i="1" s="1"/>
  <c r="J37" i="13"/>
  <c r="AX108" i="1" s="1"/>
  <c r="BI205" i="13"/>
  <c r="BH205" i="13"/>
  <c r="BG205" i="13"/>
  <c r="BF205" i="13"/>
  <c r="T205" i="13"/>
  <c r="T204" i="13" s="1"/>
  <c r="R205" i="13"/>
  <c r="R204" i="13" s="1"/>
  <c r="P205" i="13"/>
  <c r="P204" i="13"/>
  <c r="BI201" i="13"/>
  <c r="BH201" i="13"/>
  <c r="BG201" i="13"/>
  <c r="BF201" i="13"/>
  <c r="T201" i="13"/>
  <c r="R201" i="13"/>
  <c r="P201" i="13"/>
  <c r="BI198" i="13"/>
  <c r="BH198" i="13"/>
  <c r="BG198" i="13"/>
  <c r="BF198" i="13"/>
  <c r="T198" i="13"/>
  <c r="R198" i="13"/>
  <c r="P198" i="13"/>
  <c r="BI195" i="13"/>
  <c r="BH195" i="13"/>
  <c r="BG195" i="13"/>
  <c r="BF195" i="13"/>
  <c r="T195" i="13"/>
  <c r="R195" i="13"/>
  <c r="P195" i="13"/>
  <c r="BI192" i="13"/>
  <c r="BH192" i="13"/>
  <c r="BG192" i="13"/>
  <c r="BF192" i="13"/>
  <c r="T192" i="13"/>
  <c r="R192" i="13"/>
  <c r="P192" i="13"/>
  <c r="BI188" i="13"/>
  <c r="BH188" i="13"/>
  <c r="BG188" i="13"/>
  <c r="BF188" i="13"/>
  <c r="T188" i="13"/>
  <c r="R188" i="13"/>
  <c r="P188" i="13"/>
  <c r="BI185" i="13"/>
  <c r="BH185" i="13"/>
  <c r="BG185" i="13"/>
  <c r="BF185" i="13"/>
  <c r="T185" i="13"/>
  <c r="R185" i="13"/>
  <c r="P185" i="13"/>
  <c r="BI183" i="13"/>
  <c r="BH183" i="13"/>
  <c r="BG183" i="13"/>
  <c r="BF183" i="13"/>
  <c r="T183" i="13"/>
  <c r="R183" i="13"/>
  <c r="P183" i="13"/>
  <c r="BI180" i="13"/>
  <c r="BH180" i="13"/>
  <c r="BG180" i="13"/>
  <c r="BF180" i="13"/>
  <c r="T180" i="13"/>
  <c r="R180" i="13"/>
  <c r="P180" i="13"/>
  <c r="BI178" i="13"/>
  <c r="BH178" i="13"/>
  <c r="BG178" i="13"/>
  <c r="BF178" i="13"/>
  <c r="T178" i="13"/>
  <c r="R178" i="13"/>
  <c r="P178" i="13"/>
  <c r="BI175" i="13"/>
  <c r="BH175" i="13"/>
  <c r="BG175" i="13"/>
  <c r="BF175" i="13"/>
  <c r="T175" i="13"/>
  <c r="R175" i="13"/>
  <c r="P175" i="13"/>
  <c r="BI173" i="13"/>
  <c r="BH173" i="13"/>
  <c r="BG173" i="13"/>
  <c r="BF173" i="13"/>
  <c r="T173" i="13"/>
  <c r="R173" i="13"/>
  <c r="P173" i="13"/>
  <c r="BI170" i="13"/>
  <c r="BH170" i="13"/>
  <c r="BG170" i="13"/>
  <c r="BF170" i="13"/>
  <c r="T170" i="13"/>
  <c r="R170" i="13"/>
  <c r="P170" i="13"/>
  <c r="BI166" i="13"/>
  <c r="BH166" i="13"/>
  <c r="BG166" i="13"/>
  <c r="BF166" i="13"/>
  <c r="T166" i="13"/>
  <c r="R166" i="13"/>
  <c r="P166" i="13"/>
  <c r="BI161" i="13"/>
  <c r="BH161" i="13"/>
  <c r="BG161" i="13"/>
  <c r="BF161" i="13"/>
  <c r="T161" i="13"/>
  <c r="R161" i="13"/>
  <c r="P161" i="13"/>
  <c r="BI155" i="13"/>
  <c r="BH155" i="13"/>
  <c r="BG155" i="13"/>
  <c r="BF155" i="13"/>
  <c r="T155" i="13"/>
  <c r="R155" i="13"/>
  <c r="P155" i="13"/>
  <c r="BI152" i="13"/>
  <c r="BH152" i="13"/>
  <c r="BG152" i="13"/>
  <c r="BF152" i="13"/>
  <c r="T152" i="13"/>
  <c r="R152" i="13"/>
  <c r="P152" i="13"/>
  <c r="BI149" i="13"/>
  <c r="BH149" i="13"/>
  <c r="BG149" i="13"/>
  <c r="BF149" i="13"/>
  <c r="T149" i="13"/>
  <c r="R149" i="13"/>
  <c r="P149" i="13"/>
  <c r="BI146" i="13"/>
  <c r="BH146" i="13"/>
  <c r="BG146" i="13"/>
  <c r="BF146" i="13"/>
  <c r="T146" i="13"/>
  <c r="R146" i="13"/>
  <c r="P146" i="13"/>
  <c r="BI143" i="13"/>
  <c r="BH143" i="13"/>
  <c r="BG143" i="13"/>
  <c r="BF143" i="13"/>
  <c r="T143" i="13"/>
  <c r="R143" i="13"/>
  <c r="P143" i="13"/>
  <c r="BI140" i="13"/>
  <c r="BH140" i="13"/>
  <c r="BG140" i="13"/>
  <c r="BF140" i="13"/>
  <c r="T140" i="13"/>
  <c r="R140" i="13"/>
  <c r="P140" i="13"/>
  <c r="BI138" i="13"/>
  <c r="BH138" i="13"/>
  <c r="BG138" i="13"/>
  <c r="BF138" i="13"/>
  <c r="T138" i="13"/>
  <c r="R138" i="13"/>
  <c r="P138" i="13"/>
  <c r="BI136" i="13"/>
  <c r="BH136" i="13"/>
  <c r="BG136" i="13"/>
  <c r="BF136" i="13"/>
  <c r="T136" i="13"/>
  <c r="R136" i="13"/>
  <c r="P136" i="13"/>
  <c r="BI133" i="13"/>
  <c r="BH133" i="13"/>
  <c r="BG133" i="13"/>
  <c r="BF133" i="13"/>
  <c r="T133" i="13"/>
  <c r="R133" i="13"/>
  <c r="P133" i="13"/>
  <c r="BI127" i="13"/>
  <c r="BH127" i="13"/>
  <c r="BG127" i="13"/>
  <c r="BF127" i="13"/>
  <c r="T127" i="13"/>
  <c r="R127" i="13"/>
  <c r="P127" i="13"/>
  <c r="F118" i="13"/>
  <c r="E116" i="13"/>
  <c r="F91" i="13"/>
  <c r="E89" i="13"/>
  <c r="J26" i="13"/>
  <c r="E26" i="13"/>
  <c r="J121" i="13" s="1"/>
  <c r="J25" i="13"/>
  <c r="J23" i="13"/>
  <c r="E23" i="13"/>
  <c r="J93" i="13" s="1"/>
  <c r="J22" i="13"/>
  <c r="J20" i="13"/>
  <c r="E20" i="13"/>
  <c r="F121" i="13" s="1"/>
  <c r="J19" i="13"/>
  <c r="J17" i="13"/>
  <c r="E17" i="13"/>
  <c r="F120" i="13" s="1"/>
  <c r="J16" i="13"/>
  <c r="J14" i="13"/>
  <c r="J118" i="13" s="1"/>
  <c r="E7" i="13"/>
  <c r="E85" i="13"/>
  <c r="J39" i="12"/>
  <c r="J38" i="12"/>
  <c r="AY107" i="1" s="1"/>
  <c r="J37" i="12"/>
  <c r="AX107" i="1"/>
  <c r="BI189" i="12"/>
  <c r="BH189" i="12"/>
  <c r="BG189" i="12"/>
  <c r="BF189" i="12"/>
  <c r="T189" i="12"/>
  <c r="T188" i="12" s="1"/>
  <c r="R189" i="12"/>
  <c r="R188" i="12"/>
  <c r="P189" i="12"/>
  <c r="P188" i="12" s="1"/>
  <c r="BI185" i="12"/>
  <c r="BH185" i="12"/>
  <c r="BG185" i="12"/>
  <c r="BF185" i="12"/>
  <c r="T185" i="12"/>
  <c r="R185" i="12"/>
  <c r="P185" i="12"/>
  <c r="BI181" i="12"/>
  <c r="BH181" i="12"/>
  <c r="BG181" i="12"/>
  <c r="BF181" i="12"/>
  <c r="T181" i="12"/>
  <c r="R181" i="12"/>
  <c r="P181" i="12"/>
  <c r="BI179" i="12"/>
  <c r="BH179" i="12"/>
  <c r="BG179" i="12"/>
  <c r="BF179" i="12"/>
  <c r="T179" i="12"/>
  <c r="R179" i="12"/>
  <c r="P179" i="12"/>
  <c r="BI176" i="12"/>
  <c r="BH176" i="12"/>
  <c r="BG176" i="12"/>
  <c r="BF176" i="12"/>
  <c r="T176" i="12"/>
  <c r="R176" i="12"/>
  <c r="P176" i="12"/>
  <c r="BI172" i="12"/>
  <c r="BH172" i="12"/>
  <c r="BG172" i="12"/>
  <c r="BF172" i="12"/>
  <c r="T172" i="12"/>
  <c r="R172" i="12"/>
  <c r="P172" i="12"/>
  <c r="BI169" i="12"/>
  <c r="BH169" i="12"/>
  <c r="BG169" i="12"/>
  <c r="BF169" i="12"/>
  <c r="T169" i="12"/>
  <c r="R169" i="12"/>
  <c r="P169" i="12"/>
  <c r="BI165" i="12"/>
  <c r="BH165" i="12"/>
  <c r="BG165" i="12"/>
  <c r="BF165" i="12"/>
  <c r="T165" i="12"/>
  <c r="R165" i="12"/>
  <c r="P165" i="12"/>
  <c r="BI161" i="12"/>
  <c r="BH161" i="12"/>
  <c r="BG161" i="12"/>
  <c r="BF161" i="12"/>
  <c r="T161" i="12"/>
  <c r="R161" i="12"/>
  <c r="P161" i="12"/>
  <c r="BI159" i="12"/>
  <c r="BH159" i="12"/>
  <c r="BG159" i="12"/>
  <c r="BF159" i="12"/>
  <c r="T159" i="12"/>
  <c r="R159" i="12"/>
  <c r="P159" i="12"/>
  <c r="BI156" i="12"/>
  <c r="BH156" i="12"/>
  <c r="BG156" i="12"/>
  <c r="BF156" i="12"/>
  <c r="T156" i="12"/>
  <c r="R156" i="12"/>
  <c r="P156" i="12"/>
  <c r="BI153" i="12"/>
  <c r="BH153" i="12"/>
  <c r="BG153" i="12"/>
  <c r="BF153" i="12"/>
  <c r="T153" i="12"/>
  <c r="R153" i="12"/>
  <c r="P153" i="12"/>
  <c r="BI151" i="12"/>
  <c r="BH151" i="12"/>
  <c r="BG151" i="12"/>
  <c r="BF151" i="12"/>
  <c r="T151" i="12"/>
  <c r="R151" i="12"/>
  <c r="P151" i="12"/>
  <c r="BI148" i="12"/>
  <c r="BH148" i="12"/>
  <c r="BG148" i="12"/>
  <c r="BF148" i="12"/>
  <c r="T148" i="12"/>
  <c r="R148" i="12"/>
  <c r="P148" i="12"/>
  <c r="BI145" i="12"/>
  <c r="BH145" i="12"/>
  <c r="BG145" i="12"/>
  <c r="BF145" i="12"/>
  <c r="T145" i="12"/>
  <c r="R145" i="12"/>
  <c r="P145" i="12"/>
  <c r="BI142" i="12"/>
  <c r="BH142" i="12"/>
  <c r="BG142" i="12"/>
  <c r="BF142" i="12"/>
  <c r="T142" i="12"/>
  <c r="R142" i="12"/>
  <c r="P142" i="12"/>
  <c r="BI139" i="12"/>
  <c r="BH139" i="12"/>
  <c r="BG139" i="12"/>
  <c r="BF139" i="12"/>
  <c r="T139" i="12"/>
  <c r="R139" i="12"/>
  <c r="P139" i="12"/>
  <c r="BI136" i="12"/>
  <c r="BH136" i="12"/>
  <c r="BG136" i="12"/>
  <c r="BF136" i="12"/>
  <c r="T136" i="12"/>
  <c r="R136" i="12"/>
  <c r="P136" i="12"/>
  <c r="BI133" i="12"/>
  <c r="BH133" i="12"/>
  <c r="BG133" i="12"/>
  <c r="BF133" i="12"/>
  <c r="T133" i="12"/>
  <c r="R133" i="12"/>
  <c r="P133" i="12"/>
  <c r="BI127" i="12"/>
  <c r="BH127" i="12"/>
  <c r="BG127" i="12"/>
  <c r="BF127" i="12"/>
  <c r="T127" i="12"/>
  <c r="R127" i="12"/>
  <c r="P127" i="12"/>
  <c r="F118" i="12"/>
  <c r="E116" i="12"/>
  <c r="F91" i="12"/>
  <c r="E89" i="12"/>
  <c r="J26" i="12"/>
  <c r="E26" i="12"/>
  <c r="J121" i="12" s="1"/>
  <c r="J25" i="12"/>
  <c r="J23" i="12"/>
  <c r="E23" i="12"/>
  <c r="J120" i="12" s="1"/>
  <c r="J22" i="12"/>
  <c r="J20" i="12"/>
  <c r="E20" i="12"/>
  <c r="F121" i="12" s="1"/>
  <c r="J19" i="12"/>
  <c r="J17" i="12"/>
  <c r="E17" i="12"/>
  <c r="F93" i="12" s="1"/>
  <c r="J16" i="12"/>
  <c r="J14" i="12"/>
  <c r="J118" i="12"/>
  <c r="E7" i="12"/>
  <c r="E112" i="12" s="1"/>
  <c r="J39" i="11"/>
  <c r="J38" i="11"/>
  <c r="AY106" i="1" s="1"/>
  <c r="J37" i="11"/>
  <c r="AX106" i="1" s="1"/>
  <c r="BI184" i="11"/>
  <c r="BH184" i="11"/>
  <c r="BG184" i="11"/>
  <c r="BF184" i="11"/>
  <c r="T184" i="11"/>
  <c r="T183" i="11" s="1"/>
  <c r="R184" i="11"/>
  <c r="R183" i="11" s="1"/>
  <c r="P184" i="11"/>
  <c r="P183" i="11" s="1"/>
  <c r="BI180" i="11"/>
  <c r="BH180" i="11"/>
  <c r="BG180" i="11"/>
  <c r="BF180" i="11"/>
  <c r="T180" i="11"/>
  <c r="R180" i="11"/>
  <c r="P180" i="11"/>
  <c r="BI176" i="11"/>
  <c r="BH176" i="11"/>
  <c r="BG176" i="11"/>
  <c r="BF176" i="11"/>
  <c r="T176" i="11"/>
  <c r="R176" i="11"/>
  <c r="P176" i="11"/>
  <c r="BI173" i="11"/>
  <c r="BH173" i="11"/>
  <c r="BG173" i="11"/>
  <c r="BF173" i="11"/>
  <c r="T173" i="11"/>
  <c r="R173" i="11"/>
  <c r="P173" i="11"/>
  <c r="BI170" i="11"/>
  <c r="BH170" i="11"/>
  <c r="BG170" i="11"/>
  <c r="BF170" i="11"/>
  <c r="T170" i="11"/>
  <c r="R170" i="11"/>
  <c r="P170" i="11"/>
  <c r="BI167" i="11"/>
  <c r="BH167" i="11"/>
  <c r="BG167" i="11"/>
  <c r="BF167" i="11"/>
  <c r="T167" i="11"/>
  <c r="R167" i="11"/>
  <c r="P167" i="11"/>
  <c r="BI164" i="11"/>
  <c r="BH164" i="11"/>
  <c r="BG164" i="11"/>
  <c r="BF164" i="11"/>
  <c r="T164" i="11"/>
  <c r="R164" i="11"/>
  <c r="P164" i="11"/>
  <c r="BI160" i="11"/>
  <c r="BH160" i="11"/>
  <c r="BG160" i="11"/>
  <c r="BF160" i="11"/>
  <c r="T160" i="11"/>
  <c r="R160" i="11"/>
  <c r="P160" i="11"/>
  <c r="BI158" i="11"/>
  <c r="BH158" i="11"/>
  <c r="BG158" i="11"/>
  <c r="BF158" i="11"/>
  <c r="T158" i="11"/>
  <c r="R158" i="11"/>
  <c r="P158" i="11"/>
  <c r="BI155" i="11"/>
  <c r="BH155" i="11"/>
  <c r="BG155" i="11"/>
  <c r="BF155" i="11"/>
  <c r="T155" i="11"/>
  <c r="R155" i="11"/>
  <c r="P155" i="11"/>
  <c r="BI152" i="11"/>
  <c r="BH152" i="11"/>
  <c r="BG152" i="11"/>
  <c r="BF152" i="11"/>
  <c r="T152" i="11"/>
  <c r="R152" i="11"/>
  <c r="P152" i="11"/>
  <c r="BI150" i="11"/>
  <c r="BH150" i="11"/>
  <c r="BG150" i="11"/>
  <c r="BF150" i="11"/>
  <c r="T150" i="11"/>
  <c r="R150" i="11"/>
  <c r="P150" i="11"/>
  <c r="BI147" i="11"/>
  <c r="BH147" i="11"/>
  <c r="BG147" i="11"/>
  <c r="BF147" i="11"/>
  <c r="T147" i="11"/>
  <c r="R147" i="11"/>
  <c r="P147" i="11"/>
  <c r="BI145" i="11"/>
  <c r="BH145" i="11"/>
  <c r="BG145" i="11"/>
  <c r="BF145" i="11"/>
  <c r="T145" i="11"/>
  <c r="R145" i="11"/>
  <c r="P145" i="11"/>
  <c r="BI143" i="11"/>
  <c r="BH143" i="11"/>
  <c r="BG143" i="11"/>
  <c r="BF143" i="11"/>
  <c r="T143" i="11"/>
  <c r="R143" i="11"/>
  <c r="P143" i="11"/>
  <c r="BI140" i="11"/>
  <c r="BH140" i="11"/>
  <c r="BG140" i="11"/>
  <c r="BF140" i="11"/>
  <c r="T140" i="11"/>
  <c r="R140" i="11"/>
  <c r="P140" i="11"/>
  <c r="BI137" i="11"/>
  <c r="BH137" i="11"/>
  <c r="BG137" i="11"/>
  <c r="BF137" i="11"/>
  <c r="T137" i="11"/>
  <c r="R137" i="11"/>
  <c r="P137" i="11"/>
  <c r="BI134" i="11"/>
  <c r="BH134" i="11"/>
  <c r="BG134" i="11"/>
  <c r="BF134" i="11"/>
  <c r="T134" i="11"/>
  <c r="R134" i="11"/>
  <c r="P134" i="11"/>
  <c r="BI127" i="11"/>
  <c r="BH127" i="11"/>
  <c r="BG127" i="11"/>
  <c r="BF127" i="11"/>
  <c r="T127" i="11"/>
  <c r="R127" i="11"/>
  <c r="P127" i="11"/>
  <c r="F118" i="11"/>
  <c r="E116" i="11"/>
  <c r="F91" i="11"/>
  <c r="E89" i="11"/>
  <c r="J26" i="11"/>
  <c r="E26" i="11"/>
  <c r="J121" i="11"/>
  <c r="J25" i="11"/>
  <c r="J23" i="11"/>
  <c r="E23" i="11"/>
  <c r="J120" i="11" s="1"/>
  <c r="J22" i="11"/>
  <c r="J20" i="11"/>
  <c r="E20" i="11"/>
  <c r="F94" i="11"/>
  <c r="J19" i="11"/>
  <c r="J17" i="11"/>
  <c r="E17" i="11"/>
  <c r="F120" i="11" s="1"/>
  <c r="J16" i="11"/>
  <c r="J14" i="11"/>
  <c r="J91" i="11" s="1"/>
  <c r="E7" i="11"/>
  <c r="E112" i="11" s="1"/>
  <c r="J39" i="10"/>
  <c r="J38" i="10"/>
  <c r="AY105" i="1" s="1"/>
  <c r="J37" i="10"/>
  <c r="AX105" i="1" s="1"/>
  <c r="BI248" i="10"/>
  <c r="BH248" i="10"/>
  <c r="BG248" i="10"/>
  <c r="BF248" i="10"/>
  <c r="T248" i="10"/>
  <c r="T247" i="10" s="1"/>
  <c r="R248" i="10"/>
  <c r="R247" i="10" s="1"/>
  <c r="P248" i="10"/>
  <c r="P247" i="10"/>
  <c r="BI244" i="10"/>
  <c r="BH244" i="10"/>
  <c r="BG244" i="10"/>
  <c r="BF244" i="10"/>
  <c r="T244" i="10"/>
  <c r="R244" i="10"/>
  <c r="P244" i="10"/>
  <c r="BI241" i="10"/>
  <c r="BH241" i="10"/>
  <c r="BG241" i="10"/>
  <c r="BF241" i="10"/>
  <c r="T241" i="10"/>
  <c r="R241" i="10"/>
  <c r="P241" i="10"/>
  <c r="BI239" i="10"/>
  <c r="BH239" i="10"/>
  <c r="BG239" i="10"/>
  <c r="BF239" i="10"/>
  <c r="T239" i="10"/>
  <c r="R239" i="10"/>
  <c r="P239" i="10"/>
  <c r="BI232" i="10"/>
  <c r="BH232" i="10"/>
  <c r="BG232" i="10"/>
  <c r="BF232" i="10"/>
  <c r="T232" i="10"/>
  <c r="R232" i="10"/>
  <c r="P232" i="10"/>
  <c r="BI229" i="10"/>
  <c r="BH229" i="10"/>
  <c r="BG229" i="10"/>
  <c r="BF229" i="10"/>
  <c r="T229" i="10"/>
  <c r="R229" i="10"/>
  <c r="P229" i="10"/>
  <c r="BI225" i="10"/>
  <c r="BH225" i="10"/>
  <c r="BG225" i="10"/>
  <c r="BF225" i="10"/>
  <c r="T225" i="10"/>
  <c r="R225" i="10"/>
  <c r="P225" i="10"/>
  <c r="BI222" i="10"/>
  <c r="BH222" i="10"/>
  <c r="BG222" i="10"/>
  <c r="BF222" i="10"/>
  <c r="T222" i="10"/>
  <c r="R222" i="10"/>
  <c r="P222" i="10"/>
  <c r="BI219" i="10"/>
  <c r="BH219" i="10"/>
  <c r="BG219" i="10"/>
  <c r="BF219" i="10"/>
  <c r="T219" i="10"/>
  <c r="R219" i="10"/>
  <c r="P219" i="10"/>
  <c r="BI214" i="10"/>
  <c r="BH214" i="10"/>
  <c r="BG214" i="10"/>
  <c r="BF214" i="10"/>
  <c r="T214" i="10"/>
  <c r="R214" i="10"/>
  <c r="P214" i="10"/>
  <c r="BI212" i="10"/>
  <c r="BH212" i="10"/>
  <c r="BG212" i="10"/>
  <c r="BF212" i="10"/>
  <c r="T212" i="10"/>
  <c r="R212" i="10"/>
  <c r="P212" i="10"/>
  <c r="BI210" i="10"/>
  <c r="BH210" i="10"/>
  <c r="BG210" i="10"/>
  <c r="BF210" i="10"/>
  <c r="T210" i="10"/>
  <c r="R210" i="10"/>
  <c r="P210" i="10"/>
  <c r="BI208" i="10"/>
  <c r="BH208" i="10"/>
  <c r="BG208" i="10"/>
  <c r="BF208" i="10"/>
  <c r="T208" i="10"/>
  <c r="R208" i="10"/>
  <c r="P208" i="10"/>
  <c r="BI206" i="10"/>
  <c r="BH206" i="10"/>
  <c r="BG206" i="10"/>
  <c r="BF206" i="10"/>
  <c r="T206" i="10"/>
  <c r="R206" i="10"/>
  <c r="P206" i="10"/>
  <c r="BI204" i="10"/>
  <c r="BH204" i="10"/>
  <c r="BG204" i="10"/>
  <c r="BF204" i="10"/>
  <c r="T204" i="10"/>
  <c r="R204" i="10"/>
  <c r="P204" i="10"/>
  <c r="BI201" i="10"/>
  <c r="BH201" i="10"/>
  <c r="BG201" i="10"/>
  <c r="BF201" i="10"/>
  <c r="T201" i="10"/>
  <c r="R201" i="10"/>
  <c r="P201" i="10"/>
  <c r="BI198" i="10"/>
  <c r="BH198" i="10"/>
  <c r="BG198" i="10"/>
  <c r="BF198" i="10"/>
  <c r="T198" i="10"/>
  <c r="R198" i="10"/>
  <c r="P198" i="10"/>
  <c r="BI196" i="10"/>
  <c r="BH196" i="10"/>
  <c r="BG196" i="10"/>
  <c r="BF196" i="10"/>
  <c r="T196" i="10"/>
  <c r="R196" i="10"/>
  <c r="P196" i="10"/>
  <c r="BI193" i="10"/>
  <c r="BH193" i="10"/>
  <c r="BG193" i="10"/>
  <c r="BF193" i="10"/>
  <c r="T193" i="10"/>
  <c r="R193" i="10"/>
  <c r="P193" i="10"/>
  <c r="BI190" i="10"/>
  <c r="BH190" i="10"/>
  <c r="BG190" i="10"/>
  <c r="BF190" i="10"/>
  <c r="T190" i="10"/>
  <c r="R190" i="10"/>
  <c r="P190" i="10"/>
  <c r="BI188" i="10"/>
  <c r="BH188" i="10"/>
  <c r="BG188" i="10"/>
  <c r="BF188" i="10"/>
  <c r="T188" i="10"/>
  <c r="R188" i="10"/>
  <c r="P188" i="10"/>
  <c r="BI185" i="10"/>
  <c r="BH185" i="10"/>
  <c r="BG185" i="10"/>
  <c r="BF185" i="10"/>
  <c r="T185" i="10"/>
  <c r="R185" i="10"/>
  <c r="P185" i="10"/>
  <c r="BI181" i="10"/>
  <c r="BH181" i="10"/>
  <c r="BG181" i="10"/>
  <c r="BF181" i="10"/>
  <c r="T181" i="10"/>
  <c r="R181" i="10"/>
  <c r="P181" i="10"/>
  <c r="BI179" i="10"/>
  <c r="BH179" i="10"/>
  <c r="BG179" i="10"/>
  <c r="BF179" i="10"/>
  <c r="T179" i="10"/>
  <c r="R179" i="10"/>
  <c r="P179" i="10"/>
  <c r="BI177" i="10"/>
  <c r="BH177" i="10"/>
  <c r="BG177" i="10"/>
  <c r="BF177" i="10"/>
  <c r="T177" i="10"/>
  <c r="R177" i="10"/>
  <c r="P177" i="10"/>
  <c r="BI175" i="10"/>
  <c r="BH175" i="10"/>
  <c r="BG175" i="10"/>
  <c r="BF175" i="10"/>
  <c r="T175" i="10"/>
  <c r="R175" i="10"/>
  <c r="P175" i="10"/>
  <c r="BI173" i="10"/>
  <c r="BH173" i="10"/>
  <c r="BG173" i="10"/>
  <c r="BF173" i="10"/>
  <c r="T173" i="10"/>
  <c r="R173" i="10"/>
  <c r="P173" i="10"/>
  <c r="BI171" i="10"/>
  <c r="BH171" i="10"/>
  <c r="BG171" i="10"/>
  <c r="BF171" i="10"/>
  <c r="T171" i="10"/>
  <c r="R171" i="10"/>
  <c r="P171" i="10"/>
  <c r="BI169" i="10"/>
  <c r="BH169" i="10"/>
  <c r="BG169" i="10"/>
  <c r="BF169" i="10"/>
  <c r="T169" i="10"/>
  <c r="R169" i="10"/>
  <c r="P169" i="10"/>
  <c r="BI167" i="10"/>
  <c r="BH167" i="10"/>
  <c r="BG167" i="10"/>
  <c r="BF167" i="10"/>
  <c r="T167" i="10"/>
  <c r="R167" i="10"/>
  <c r="P167" i="10"/>
  <c r="BI165" i="10"/>
  <c r="BH165" i="10"/>
  <c r="BG165" i="10"/>
  <c r="BF165" i="10"/>
  <c r="T165" i="10"/>
  <c r="R165" i="10"/>
  <c r="P165" i="10"/>
  <c r="BI160" i="10"/>
  <c r="BH160" i="10"/>
  <c r="BG160" i="10"/>
  <c r="BF160" i="10"/>
  <c r="T160" i="10"/>
  <c r="R160" i="10"/>
  <c r="P160" i="10"/>
  <c r="BI156" i="10"/>
  <c r="BH156" i="10"/>
  <c r="BG156" i="10"/>
  <c r="BF156" i="10"/>
  <c r="T156" i="10"/>
  <c r="R156" i="10"/>
  <c r="P156" i="10"/>
  <c r="BI152" i="10"/>
  <c r="BH152" i="10"/>
  <c r="BG152" i="10"/>
  <c r="BF152" i="10"/>
  <c r="T152" i="10"/>
  <c r="R152" i="10"/>
  <c r="P152" i="10"/>
  <c r="BI146" i="10"/>
  <c r="BH146" i="10"/>
  <c r="BG146" i="10"/>
  <c r="BF146" i="10"/>
  <c r="T146" i="10"/>
  <c r="R146" i="10"/>
  <c r="P146" i="10"/>
  <c r="BI141" i="10"/>
  <c r="BH141" i="10"/>
  <c r="BG141" i="10"/>
  <c r="BF141" i="10"/>
  <c r="T141" i="10"/>
  <c r="R141" i="10"/>
  <c r="P141" i="10"/>
  <c r="BI135" i="10"/>
  <c r="BH135" i="10"/>
  <c r="BG135" i="10"/>
  <c r="BF135" i="10"/>
  <c r="T135" i="10"/>
  <c r="R135" i="10"/>
  <c r="P135" i="10"/>
  <c r="BI127" i="10"/>
  <c r="BH127" i="10"/>
  <c r="BG127" i="10"/>
  <c r="BF127" i="10"/>
  <c r="T127" i="10"/>
  <c r="R127" i="10"/>
  <c r="P127" i="10"/>
  <c r="F118" i="10"/>
  <c r="E116" i="10"/>
  <c r="F91" i="10"/>
  <c r="E89" i="10"/>
  <c r="J26" i="10"/>
  <c r="E26" i="10"/>
  <c r="J121" i="10"/>
  <c r="J25" i="10"/>
  <c r="J23" i="10"/>
  <c r="E23" i="10"/>
  <c r="J120" i="10" s="1"/>
  <c r="J22" i="10"/>
  <c r="J20" i="10"/>
  <c r="E20" i="10"/>
  <c r="F94" i="10"/>
  <c r="J19" i="10"/>
  <c r="J17" i="10"/>
  <c r="E17" i="10"/>
  <c r="F93" i="10" s="1"/>
  <c r="J16" i="10"/>
  <c r="J14" i="10"/>
  <c r="J118" i="10" s="1"/>
  <c r="E7" i="10"/>
  <c r="E85" i="10" s="1"/>
  <c r="J39" i="9"/>
  <c r="J38" i="9"/>
  <c r="AY104" i="1" s="1"/>
  <c r="J37" i="9"/>
  <c r="AX104" i="1"/>
  <c r="BI159" i="9"/>
  <c r="BH159" i="9"/>
  <c r="BG159" i="9"/>
  <c r="BF159" i="9"/>
  <c r="T159" i="9"/>
  <c r="T158" i="9" s="1"/>
  <c r="R159" i="9"/>
  <c r="R158" i="9"/>
  <c r="P159" i="9"/>
  <c r="P158" i="9"/>
  <c r="BI156" i="9"/>
  <c r="BH156" i="9"/>
  <c r="BG156" i="9"/>
  <c r="BF156" i="9"/>
  <c r="T156" i="9"/>
  <c r="R156" i="9"/>
  <c r="P156" i="9"/>
  <c r="BI153" i="9"/>
  <c r="BH153" i="9"/>
  <c r="BG153" i="9"/>
  <c r="BF153" i="9"/>
  <c r="T153" i="9"/>
  <c r="R153" i="9"/>
  <c r="P153" i="9"/>
  <c r="BI148" i="9"/>
  <c r="BH148" i="9"/>
  <c r="BG148" i="9"/>
  <c r="BF148" i="9"/>
  <c r="T148" i="9"/>
  <c r="R148" i="9"/>
  <c r="P148" i="9"/>
  <c r="BI146" i="9"/>
  <c r="BH146" i="9"/>
  <c r="BG146" i="9"/>
  <c r="BF146" i="9"/>
  <c r="T146" i="9"/>
  <c r="R146" i="9"/>
  <c r="P146" i="9"/>
  <c r="BI144" i="9"/>
  <c r="BH144" i="9"/>
  <c r="BG144" i="9"/>
  <c r="BF144" i="9"/>
  <c r="T144" i="9"/>
  <c r="R144" i="9"/>
  <c r="P144" i="9"/>
  <c r="BI141" i="9"/>
  <c r="BH141" i="9"/>
  <c r="BG141" i="9"/>
  <c r="BF141" i="9"/>
  <c r="T141" i="9"/>
  <c r="R141" i="9"/>
  <c r="P141" i="9"/>
  <c r="BI138" i="9"/>
  <c r="BH138" i="9"/>
  <c r="BG138" i="9"/>
  <c r="BF138" i="9"/>
  <c r="T138" i="9"/>
  <c r="R138" i="9"/>
  <c r="P138" i="9"/>
  <c r="BI135" i="9"/>
  <c r="BH135" i="9"/>
  <c r="BG135" i="9"/>
  <c r="BF135" i="9"/>
  <c r="T135" i="9"/>
  <c r="R135" i="9"/>
  <c r="P135" i="9"/>
  <c r="BI132" i="9"/>
  <c r="BH132" i="9"/>
  <c r="BG132" i="9"/>
  <c r="BF132" i="9"/>
  <c r="T132" i="9"/>
  <c r="R132" i="9"/>
  <c r="P132" i="9"/>
  <c r="BI126" i="9"/>
  <c r="BH126" i="9"/>
  <c r="BG126" i="9"/>
  <c r="BF126" i="9"/>
  <c r="T126" i="9"/>
  <c r="R126" i="9"/>
  <c r="P126" i="9"/>
  <c r="F117" i="9"/>
  <c r="E115" i="9"/>
  <c r="F91" i="9"/>
  <c r="E89" i="9"/>
  <c r="J26" i="9"/>
  <c r="E26" i="9"/>
  <c r="J94" i="9" s="1"/>
  <c r="J25" i="9"/>
  <c r="J23" i="9"/>
  <c r="E23" i="9"/>
  <c r="J119" i="9" s="1"/>
  <c r="J22" i="9"/>
  <c r="J20" i="9"/>
  <c r="E20" i="9"/>
  <c r="F120" i="9" s="1"/>
  <c r="J19" i="9"/>
  <c r="J17" i="9"/>
  <c r="E17" i="9"/>
  <c r="F93" i="9" s="1"/>
  <c r="J16" i="9"/>
  <c r="J14" i="9"/>
  <c r="J117" i="9" s="1"/>
  <c r="E7" i="9"/>
  <c r="E85" i="9"/>
  <c r="J37" i="8"/>
  <c r="J36" i="8"/>
  <c r="AY102" i="1" s="1"/>
  <c r="J35" i="8"/>
  <c r="AX102" i="1"/>
  <c r="BI1245" i="8"/>
  <c r="BH1245" i="8"/>
  <c r="BG1245" i="8"/>
  <c r="BF1245" i="8"/>
  <c r="T1245" i="8"/>
  <c r="R1245" i="8"/>
  <c r="P1245" i="8"/>
  <c r="BI1240" i="8"/>
  <c r="BH1240" i="8"/>
  <c r="BG1240" i="8"/>
  <c r="BF1240" i="8"/>
  <c r="T1240" i="8"/>
  <c r="R1240" i="8"/>
  <c r="P1240" i="8"/>
  <c r="BI1234" i="8"/>
  <c r="BH1234" i="8"/>
  <c r="BG1234" i="8"/>
  <c r="BF1234" i="8"/>
  <c r="T1234" i="8"/>
  <c r="R1234" i="8"/>
  <c r="P1234" i="8"/>
  <c r="BI1229" i="8"/>
  <c r="BH1229" i="8"/>
  <c r="BG1229" i="8"/>
  <c r="BF1229" i="8"/>
  <c r="T1229" i="8"/>
  <c r="R1229" i="8"/>
  <c r="P1229" i="8"/>
  <c r="BI1226" i="8"/>
  <c r="BH1226" i="8"/>
  <c r="BG1226" i="8"/>
  <c r="BF1226" i="8"/>
  <c r="T1226" i="8"/>
  <c r="R1226" i="8"/>
  <c r="P1226" i="8"/>
  <c r="BI1223" i="8"/>
  <c r="BH1223" i="8"/>
  <c r="BG1223" i="8"/>
  <c r="BF1223" i="8"/>
  <c r="T1223" i="8"/>
  <c r="R1223" i="8"/>
  <c r="P1223" i="8"/>
  <c r="BI1217" i="8"/>
  <c r="BH1217" i="8"/>
  <c r="BG1217" i="8"/>
  <c r="BF1217" i="8"/>
  <c r="T1217" i="8"/>
  <c r="R1217" i="8"/>
  <c r="P1217" i="8"/>
  <c r="BI1209" i="8"/>
  <c r="BH1209" i="8"/>
  <c r="BG1209" i="8"/>
  <c r="BF1209" i="8"/>
  <c r="T1209" i="8"/>
  <c r="R1209" i="8"/>
  <c r="P1209" i="8"/>
  <c r="BI1203" i="8"/>
  <c r="BH1203" i="8"/>
  <c r="BG1203" i="8"/>
  <c r="BF1203" i="8"/>
  <c r="T1203" i="8"/>
  <c r="R1203" i="8"/>
  <c r="P1203" i="8"/>
  <c r="BI1197" i="8"/>
  <c r="BH1197" i="8"/>
  <c r="BG1197" i="8"/>
  <c r="BF1197" i="8"/>
  <c r="T1197" i="8"/>
  <c r="R1197" i="8"/>
  <c r="P1197" i="8"/>
  <c r="BI1183" i="8"/>
  <c r="BH1183" i="8"/>
  <c r="BG1183" i="8"/>
  <c r="BF1183" i="8"/>
  <c r="T1183" i="8"/>
  <c r="R1183" i="8"/>
  <c r="P1183" i="8"/>
  <c r="BI1174" i="8"/>
  <c r="BH1174" i="8"/>
  <c r="BG1174" i="8"/>
  <c r="BF1174" i="8"/>
  <c r="T1174" i="8"/>
  <c r="R1174" i="8"/>
  <c r="P1174" i="8"/>
  <c r="BI1163" i="8"/>
  <c r="BH1163" i="8"/>
  <c r="BG1163" i="8"/>
  <c r="BF1163" i="8"/>
  <c r="T1163" i="8"/>
  <c r="R1163" i="8"/>
  <c r="P1163" i="8"/>
  <c r="BI1159" i="8"/>
  <c r="BH1159" i="8"/>
  <c r="BG1159" i="8"/>
  <c r="BF1159" i="8"/>
  <c r="T1159" i="8"/>
  <c r="R1159" i="8"/>
  <c r="P1159" i="8"/>
  <c r="BI1155" i="8"/>
  <c r="BH1155" i="8"/>
  <c r="BG1155" i="8"/>
  <c r="BF1155" i="8"/>
  <c r="T1155" i="8"/>
  <c r="R1155" i="8"/>
  <c r="P1155" i="8"/>
  <c r="BI1137" i="8"/>
  <c r="BH1137" i="8"/>
  <c r="BG1137" i="8"/>
  <c r="BF1137" i="8"/>
  <c r="T1137" i="8"/>
  <c r="R1137" i="8"/>
  <c r="P1137" i="8"/>
  <c r="BI1118" i="8"/>
  <c r="BH1118" i="8"/>
  <c r="BG1118" i="8"/>
  <c r="BF1118" i="8"/>
  <c r="T1118" i="8"/>
  <c r="R1118" i="8"/>
  <c r="P1118" i="8"/>
  <c r="BI1114" i="8"/>
  <c r="BH1114" i="8"/>
  <c r="BG1114" i="8"/>
  <c r="BF1114" i="8"/>
  <c r="T1114" i="8"/>
  <c r="R1114" i="8"/>
  <c r="P1114" i="8"/>
  <c r="BI1107" i="8"/>
  <c r="BH1107" i="8"/>
  <c r="BG1107" i="8"/>
  <c r="BF1107" i="8"/>
  <c r="T1107" i="8"/>
  <c r="R1107" i="8"/>
  <c r="P1107" i="8"/>
  <c r="BI1102" i="8"/>
  <c r="BH1102" i="8"/>
  <c r="BG1102" i="8"/>
  <c r="BF1102" i="8"/>
  <c r="T1102" i="8"/>
  <c r="R1102" i="8"/>
  <c r="P1102" i="8"/>
  <c r="BI1093" i="8"/>
  <c r="BH1093" i="8"/>
  <c r="BG1093" i="8"/>
  <c r="BF1093" i="8"/>
  <c r="T1093" i="8"/>
  <c r="R1093" i="8"/>
  <c r="P1093" i="8"/>
  <c r="BI1087" i="8"/>
  <c r="BH1087" i="8"/>
  <c r="BG1087" i="8"/>
  <c r="BF1087" i="8"/>
  <c r="T1087" i="8"/>
  <c r="R1087" i="8"/>
  <c r="P1087" i="8"/>
  <c r="BI1078" i="8"/>
  <c r="BH1078" i="8"/>
  <c r="BG1078" i="8"/>
  <c r="BF1078" i="8"/>
  <c r="T1078" i="8"/>
  <c r="R1078" i="8"/>
  <c r="P1078" i="8"/>
  <c r="BI1070" i="8"/>
  <c r="BH1070" i="8"/>
  <c r="BG1070" i="8"/>
  <c r="BF1070" i="8"/>
  <c r="T1070" i="8"/>
  <c r="R1070" i="8"/>
  <c r="P1070" i="8"/>
  <c r="BI1062" i="8"/>
  <c r="BH1062" i="8"/>
  <c r="BG1062" i="8"/>
  <c r="BF1062" i="8"/>
  <c r="T1062" i="8"/>
  <c r="R1062" i="8"/>
  <c r="P1062" i="8"/>
  <c r="BI1055" i="8"/>
  <c r="BH1055" i="8"/>
  <c r="BG1055" i="8"/>
  <c r="BF1055" i="8"/>
  <c r="T1055" i="8"/>
  <c r="R1055" i="8"/>
  <c r="P1055" i="8"/>
  <c r="BI1049" i="8"/>
  <c r="BH1049" i="8"/>
  <c r="BG1049" i="8"/>
  <c r="BF1049" i="8"/>
  <c r="T1049" i="8"/>
  <c r="R1049" i="8"/>
  <c r="P1049" i="8"/>
  <c r="BI1042" i="8"/>
  <c r="BH1042" i="8"/>
  <c r="BG1042" i="8"/>
  <c r="BF1042" i="8"/>
  <c r="T1042" i="8"/>
  <c r="R1042" i="8"/>
  <c r="P1042" i="8"/>
  <c r="BI1038" i="8"/>
  <c r="BH1038" i="8"/>
  <c r="BG1038" i="8"/>
  <c r="BF1038" i="8"/>
  <c r="T1038" i="8"/>
  <c r="R1038" i="8"/>
  <c r="P1038" i="8"/>
  <c r="BI1030" i="8"/>
  <c r="BH1030" i="8"/>
  <c r="BG1030" i="8"/>
  <c r="BF1030" i="8"/>
  <c r="T1030" i="8"/>
  <c r="R1030" i="8"/>
  <c r="P1030" i="8"/>
  <c r="BI1023" i="8"/>
  <c r="BH1023" i="8"/>
  <c r="BG1023" i="8"/>
  <c r="BF1023" i="8"/>
  <c r="T1023" i="8"/>
  <c r="R1023" i="8"/>
  <c r="P1023" i="8"/>
  <c r="BI1020" i="8"/>
  <c r="BH1020" i="8"/>
  <c r="BG1020" i="8"/>
  <c r="BF1020" i="8"/>
  <c r="T1020" i="8"/>
  <c r="R1020" i="8"/>
  <c r="P1020" i="8"/>
  <c r="BI1018" i="8"/>
  <c r="BH1018" i="8"/>
  <c r="BG1018" i="8"/>
  <c r="BF1018" i="8"/>
  <c r="T1018" i="8"/>
  <c r="R1018" i="8"/>
  <c r="P1018" i="8"/>
  <c r="BI1008" i="8"/>
  <c r="BH1008" i="8"/>
  <c r="BG1008" i="8"/>
  <c r="BF1008" i="8"/>
  <c r="T1008" i="8"/>
  <c r="R1008" i="8"/>
  <c r="P1008" i="8"/>
  <c r="BI1003" i="8"/>
  <c r="BH1003" i="8"/>
  <c r="BG1003" i="8"/>
  <c r="BF1003" i="8"/>
  <c r="T1003" i="8"/>
  <c r="R1003" i="8"/>
  <c r="P1003" i="8"/>
  <c r="BI1001" i="8"/>
  <c r="BH1001" i="8"/>
  <c r="BG1001" i="8"/>
  <c r="BF1001" i="8"/>
  <c r="T1001" i="8"/>
  <c r="R1001" i="8"/>
  <c r="P1001" i="8"/>
  <c r="BI999" i="8"/>
  <c r="BH999" i="8"/>
  <c r="BG999" i="8"/>
  <c r="BF999" i="8"/>
  <c r="T999" i="8"/>
  <c r="R999" i="8"/>
  <c r="P999" i="8"/>
  <c r="BI997" i="8"/>
  <c r="BH997" i="8"/>
  <c r="BG997" i="8"/>
  <c r="BF997" i="8"/>
  <c r="T997" i="8"/>
  <c r="R997" i="8"/>
  <c r="P997" i="8"/>
  <c r="BI992" i="8"/>
  <c r="BH992" i="8"/>
  <c r="BG992" i="8"/>
  <c r="BF992" i="8"/>
  <c r="T992" i="8"/>
  <c r="R992" i="8"/>
  <c r="P992" i="8"/>
  <c r="BI987" i="8"/>
  <c r="BH987" i="8"/>
  <c r="BG987" i="8"/>
  <c r="BF987" i="8"/>
  <c r="T987" i="8"/>
  <c r="R987" i="8"/>
  <c r="P987" i="8"/>
  <c r="BI981" i="8"/>
  <c r="BH981" i="8"/>
  <c r="BG981" i="8"/>
  <c r="BF981" i="8"/>
  <c r="T981" i="8"/>
  <c r="R981" i="8"/>
  <c r="P981" i="8"/>
  <c r="BI977" i="8"/>
  <c r="BH977" i="8"/>
  <c r="BG977" i="8"/>
  <c r="BF977" i="8"/>
  <c r="T977" i="8"/>
  <c r="R977" i="8"/>
  <c r="P977" i="8"/>
  <c r="BI971" i="8"/>
  <c r="BH971" i="8"/>
  <c r="BG971" i="8"/>
  <c r="BF971" i="8"/>
  <c r="T971" i="8"/>
  <c r="R971" i="8"/>
  <c r="P971" i="8"/>
  <c r="BI966" i="8"/>
  <c r="BH966" i="8"/>
  <c r="BG966" i="8"/>
  <c r="BF966" i="8"/>
  <c r="T966" i="8"/>
  <c r="R966" i="8"/>
  <c r="P966" i="8"/>
  <c r="BI960" i="8"/>
  <c r="BH960" i="8"/>
  <c r="BG960" i="8"/>
  <c r="BF960" i="8"/>
  <c r="T960" i="8"/>
  <c r="R960" i="8"/>
  <c r="P960" i="8"/>
  <c r="BI955" i="8"/>
  <c r="BH955" i="8"/>
  <c r="BG955" i="8"/>
  <c r="BF955" i="8"/>
  <c r="T955" i="8"/>
  <c r="R955" i="8"/>
  <c r="P955" i="8"/>
  <c r="BI950" i="8"/>
  <c r="BH950" i="8"/>
  <c r="BG950" i="8"/>
  <c r="BF950" i="8"/>
  <c r="T950" i="8"/>
  <c r="R950" i="8"/>
  <c r="P950" i="8"/>
  <c r="BI946" i="8"/>
  <c r="BH946" i="8"/>
  <c r="BG946" i="8"/>
  <c r="BF946" i="8"/>
  <c r="T946" i="8"/>
  <c r="R946" i="8"/>
  <c r="P946" i="8"/>
  <c r="BI937" i="8"/>
  <c r="BH937" i="8"/>
  <c r="BG937" i="8"/>
  <c r="BF937" i="8"/>
  <c r="T937" i="8"/>
  <c r="R937" i="8"/>
  <c r="P937" i="8"/>
  <c r="BI932" i="8"/>
  <c r="BH932" i="8"/>
  <c r="BG932" i="8"/>
  <c r="BF932" i="8"/>
  <c r="T932" i="8"/>
  <c r="R932" i="8"/>
  <c r="P932" i="8"/>
  <c r="BI928" i="8"/>
  <c r="BH928" i="8"/>
  <c r="BG928" i="8"/>
  <c r="BF928" i="8"/>
  <c r="T928" i="8"/>
  <c r="R928" i="8"/>
  <c r="P928" i="8"/>
  <c r="BI913" i="8"/>
  <c r="BH913" i="8"/>
  <c r="BG913" i="8"/>
  <c r="BF913" i="8"/>
  <c r="T913" i="8"/>
  <c r="R913" i="8"/>
  <c r="P913" i="8"/>
  <c r="BI911" i="8"/>
  <c r="BH911" i="8"/>
  <c r="BG911" i="8"/>
  <c r="BF911" i="8"/>
  <c r="T911" i="8"/>
  <c r="R911" i="8"/>
  <c r="P911" i="8"/>
  <c r="BI909" i="8"/>
  <c r="BH909" i="8"/>
  <c r="BG909" i="8"/>
  <c r="BF909" i="8"/>
  <c r="T909" i="8"/>
  <c r="R909" i="8"/>
  <c r="P909" i="8"/>
  <c r="BI904" i="8"/>
  <c r="BH904" i="8"/>
  <c r="BG904" i="8"/>
  <c r="BF904" i="8"/>
  <c r="T904" i="8"/>
  <c r="R904" i="8"/>
  <c r="P904" i="8"/>
  <c r="BI889" i="8"/>
  <c r="BH889" i="8"/>
  <c r="BG889" i="8"/>
  <c r="BF889" i="8"/>
  <c r="T889" i="8"/>
  <c r="R889" i="8"/>
  <c r="P889" i="8"/>
  <c r="BI887" i="8"/>
  <c r="BH887" i="8"/>
  <c r="BG887" i="8"/>
  <c r="BF887" i="8"/>
  <c r="T887" i="8"/>
  <c r="R887" i="8"/>
  <c r="P887" i="8"/>
  <c r="BI883" i="8"/>
  <c r="BH883" i="8"/>
  <c r="BG883" i="8"/>
  <c r="BF883" i="8"/>
  <c r="T883" i="8"/>
  <c r="R883" i="8"/>
  <c r="P883" i="8"/>
  <c r="BI880" i="8"/>
  <c r="BH880" i="8"/>
  <c r="BG880" i="8"/>
  <c r="BF880" i="8"/>
  <c r="T880" i="8"/>
  <c r="R880" i="8"/>
  <c r="P880" i="8"/>
  <c r="BI876" i="8"/>
  <c r="BH876" i="8"/>
  <c r="BG876" i="8"/>
  <c r="BF876" i="8"/>
  <c r="T876" i="8"/>
  <c r="R876" i="8"/>
  <c r="P876" i="8"/>
  <c r="BI871" i="8"/>
  <c r="BH871" i="8"/>
  <c r="BG871" i="8"/>
  <c r="BF871" i="8"/>
  <c r="T871" i="8"/>
  <c r="R871" i="8"/>
  <c r="P871" i="8"/>
  <c r="BI869" i="8"/>
  <c r="BH869" i="8"/>
  <c r="BG869" i="8"/>
  <c r="BF869" i="8"/>
  <c r="T869" i="8"/>
  <c r="R869" i="8"/>
  <c r="P869" i="8"/>
  <c r="BI865" i="8"/>
  <c r="BH865" i="8"/>
  <c r="BG865" i="8"/>
  <c r="BF865" i="8"/>
  <c r="T865" i="8"/>
  <c r="R865" i="8"/>
  <c r="P865" i="8"/>
  <c r="BI863" i="8"/>
  <c r="BH863" i="8"/>
  <c r="BG863" i="8"/>
  <c r="BF863" i="8"/>
  <c r="T863" i="8"/>
  <c r="R863" i="8"/>
  <c r="P863" i="8"/>
  <c r="BI859" i="8"/>
  <c r="BH859" i="8"/>
  <c r="BG859" i="8"/>
  <c r="BF859" i="8"/>
  <c r="T859" i="8"/>
  <c r="R859" i="8"/>
  <c r="P859" i="8"/>
  <c r="BI857" i="8"/>
  <c r="BH857" i="8"/>
  <c r="BG857" i="8"/>
  <c r="BF857" i="8"/>
  <c r="T857" i="8"/>
  <c r="R857" i="8"/>
  <c r="P857" i="8"/>
  <c r="BI853" i="8"/>
  <c r="BH853" i="8"/>
  <c r="BG853" i="8"/>
  <c r="BF853" i="8"/>
  <c r="T853" i="8"/>
  <c r="R853" i="8"/>
  <c r="P853" i="8"/>
  <c r="BI851" i="8"/>
  <c r="BH851" i="8"/>
  <c r="BG851" i="8"/>
  <c r="BF851" i="8"/>
  <c r="T851" i="8"/>
  <c r="R851" i="8"/>
  <c r="P851" i="8"/>
  <c r="BI846" i="8"/>
  <c r="BH846" i="8"/>
  <c r="BG846" i="8"/>
  <c r="BF846" i="8"/>
  <c r="T846" i="8"/>
  <c r="R846" i="8"/>
  <c r="P846" i="8"/>
  <c r="BI841" i="8"/>
  <c r="BH841" i="8"/>
  <c r="BG841" i="8"/>
  <c r="BF841" i="8"/>
  <c r="T841" i="8"/>
  <c r="R841" i="8"/>
  <c r="P841" i="8"/>
  <c r="BI835" i="8"/>
  <c r="BH835" i="8"/>
  <c r="BG835" i="8"/>
  <c r="BF835" i="8"/>
  <c r="T835" i="8"/>
  <c r="R835" i="8"/>
  <c r="P835" i="8"/>
  <c r="BI833" i="8"/>
  <c r="BH833" i="8"/>
  <c r="BG833" i="8"/>
  <c r="BF833" i="8"/>
  <c r="T833" i="8"/>
  <c r="R833" i="8"/>
  <c r="P833" i="8"/>
  <c r="BI830" i="8"/>
  <c r="BH830" i="8"/>
  <c r="BG830" i="8"/>
  <c r="BF830" i="8"/>
  <c r="T830" i="8"/>
  <c r="R830" i="8"/>
  <c r="P830" i="8"/>
  <c r="BI824" i="8"/>
  <c r="BH824" i="8"/>
  <c r="BG824" i="8"/>
  <c r="BF824" i="8"/>
  <c r="T824" i="8"/>
  <c r="R824" i="8"/>
  <c r="P824" i="8"/>
  <c r="BI822" i="8"/>
  <c r="BH822" i="8"/>
  <c r="BG822" i="8"/>
  <c r="BF822" i="8"/>
  <c r="T822" i="8"/>
  <c r="R822" i="8"/>
  <c r="P822" i="8"/>
  <c r="BI817" i="8"/>
  <c r="BH817" i="8"/>
  <c r="BG817" i="8"/>
  <c r="BF817" i="8"/>
  <c r="T817" i="8"/>
  <c r="R817" i="8"/>
  <c r="P817" i="8"/>
  <c r="BI815" i="8"/>
  <c r="BH815" i="8"/>
  <c r="BG815" i="8"/>
  <c r="BF815" i="8"/>
  <c r="T815" i="8"/>
  <c r="R815" i="8"/>
  <c r="P815" i="8"/>
  <c r="BI811" i="8"/>
  <c r="BH811" i="8"/>
  <c r="BG811" i="8"/>
  <c r="BF811" i="8"/>
  <c r="T811" i="8"/>
  <c r="R811" i="8"/>
  <c r="P811" i="8"/>
  <c r="BI809" i="8"/>
  <c r="BH809" i="8"/>
  <c r="BG809" i="8"/>
  <c r="BF809" i="8"/>
  <c r="T809" i="8"/>
  <c r="R809" i="8"/>
  <c r="P809" i="8"/>
  <c r="BI805" i="8"/>
  <c r="BH805" i="8"/>
  <c r="BG805" i="8"/>
  <c r="BF805" i="8"/>
  <c r="T805" i="8"/>
  <c r="R805" i="8"/>
  <c r="P805" i="8"/>
  <c r="BI803" i="8"/>
  <c r="BH803" i="8"/>
  <c r="BG803" i="8"/>
  <c r="BF803" i="8"/>
  <c r="T803" i="8"/>
  <c r="R803" i="8"/>
  <c r="P803" i="8"/>
  <c r="BI799" i="8"/>
  <c r="BH799" i="8"/>
  <c r="BG799" i="8"/>
  <c r="BF799" i="8"/>
  <c r="T799" i="8"/>
  <c r="R799" i="8"/>
  <c r="P799" i="8"/>
  <c r="BI795" i="8"/>
  <c r="BH795" i="8"/>
  <c r="BG795" i="8"/>
  <c r="BF795" i="8"/>
  <c r="T795" i="8"/>
  <c r="R795" i="8"/>
  <c r="P795" i="8"/>
  <c r="BI788" i="8"/>
  <c r="BH788" i="8"/>
  <c r="BG788" i="8"/>
  <c r="BF788" i="8"/>
  <c r="T788" i="8"/>
  <c r="R788" i="8"/>
  <c r="P788" i="8"/>
  <c r="BI783" i="8"/>
  <c r="BH783" i="8"/>
  <c r="BG783" i="8"/>
  <c r="BF783" i="8"/>
  <c r="T783" i="8"/>
  <c r="R783" i="8"/>
  <c r="P783" i="8"/>
  <c r="BI779" i="8"/>
  <c r="BH779" i="8"/>
  <c r="BG779" i="8"/>
  <c r="BF779" i="8"/>
  <c r="T779" i="8"/>
  <c r="R779" i="8"/>
  <c r="P779" i="8"/>
  <c r="BI773" i="8"/>
  <c r="BH773" i="8"/>
  <c r="BG773" i="8"/>
  <c r="BF773" i="8"/>
  <c r="T773" i="8"/>
  <c r="R773" i="8"/>
  <c r="P773" i="8"/>
  <c r="BI771" i="8"/>
  <c r="BH771" i="8"/>
  <c r="BG771" i="8"/>
  <c r="BF771" i="8"/>
  <c r="T771" i="8"/>
  <c r="R771" i="8"/>
  <c r="P771" i="8"/>
  <c r="BI762" i="8"/>
  <c r="BH762" i="8"/>
  <c r="BG762" i="8"/>
  <c r="BF762" i="8"/>
  <c r="T762" i="8"/>
  <c r="R762" i="8"/>
  <c r="P762" i="8"/>
  <c r="BI758" i="8"/>
  <c r="BH758" i="8"/>
  <c r="BG758" i="8"/>
  <c r="BF758" i="8"/>
  <c r="T758" i="8"/>
  <c r="R758" i="8"/>
  <c r="P758" i="8"/>
  <c r="BI750" i="8"/>
  <c r="BH750" i="8"/>
  <c r="BG750" i="8"/>
  <c r="BF750" i="8"/>
  <c r="T750" i="8"/>
  <c r="R750" i="8"/>
  <c r="P750" i="8"/>
  <c r="BI748" i="8"/>
  <c r="BH748" i="8"/>
  <c r="BG748" i="8"/>
  <c r="BF748" i="8"/>
  <c r="T748" i="8"/>
  <c r="R748" i="8"/>
  <c r="P748" i="8"/>
  <c r="BI741" i="8"/>
  <c r="BH741" i="8"/>
  <c r="BG741" i="8"/>
  <c r="BF741" i="8"/>
  <c r="T741" i="8"/>
  <c r="R741" i="8"/>
  <c r="P741" i="8"/>
  <c r="BI737" i="8"/>
  <c r="BH737" i="8"/>
  <c r="BG737" i="8"/>
  <c r="BF737" i="8"/>
  <c r="T737" i="8"/>
  <c r="R737" i="8"/>
  <c r="P737" i="8"/>
  <c r="BI734" i="8"/>
  <c r="BH734" i="8"/>
  <c r="BG734" i="8"/>
  <c r="BF734" i="8"/>
  <c r="T734" i="8"/>
  <c r="R734" i="8"/>
  <c r="P734" i="8"/>
  <c r="BI731" i="8"/>
  <c r="BH731" i="8"/>
  <c r="BG731" i="8"/>
  <c r="BF731" i="8"/>
  <c r="T731" i="8"/>
  <c r="R731" i="8"/>
  <c r="P731" i="8"/>
  <c r="BI721" i="8"/>
  <c r="BH721" i="8"/>
  <c r="BG721" i="8"/>
  <c r="BF721" i="8"/>
  <c r="T721" i="8"/>
  <c r="R721" i="8"/>
  <c r="P721" i="8"/>
  <c r="BI719" i="8"/>
  <c r="BH719" i="8"/>
  <c r="BG719" i="8"/>
  <c r="BF719" i="8"/>
  <c r="T719" i="8"/>
  <c r="R719" i="8"/>
  <c r="P719" i="8"/>
  <c r="BI712" i="8"/>
  <c r="BH712" i="8"/>
  <c r="BG712" i="8"/>
  <c r="BF712" i="8"/>
  <c r="T712" i="8"/>
  <c r="R712" i="8"/>
  <c r="P712" i="8"/>
  <c r="BI708" i="8"/>
  <c r="BH708" i="8"/>
  <c r="BG708" i="8"/>
  <c r="BF708" i="8"/>
  <c r="T708" i="8"/>
  <c r="R708" i="8"/>
  <c r="P708" i="8"/>
  <c r="BI699" i="8"/>
  <c r="BH699" i="8"/>
  <c r="BG699" i="8"/>
  <c r="BF699" i="8"/>
  <c r="T699" i="8"/>
  <c r="R699" i="8"/>
  <c r="P699" i="8"/>
  <c r="BI697" i="8"/>
  <c r="BH697" i="8"/>
  <c r="BG697" i="8"/>
  <c r="BF697" i="8"/>
  <c r="T697" i="8"/>
  <c r="R697" i="8"/>
  <c r="P697" i="8"/>
  <c r="BI695" i="8"/>
  <c r="BH695" i="8"/>
  <c r="BG695" i="8"/>
  <c r="BF695" i="8"/>
  <c r="T695" i="8"/>
  <c r="R695" i="8"/>
  <c r="P695" i="8"/>
  <c r="BI693" i="8"/>
  <c r="BH693" i="8"/>
  <c r="BG693" i="8"/>
  <c r="BF693" i="8"/>
  <c r="T693" i="8"/>
  <c r="R693" i="8"/>
  <c r="P693" i="8"/>
  <c r="BI686" i="8"/>
  <c r="BH686" i="8"/>
  <c r="BG686" i="8"/>
  <c r="BF686" i="8"/>
  <c r="T686" i="8"/>
  <c r="R686" i="8"/>
  <c r="P686" i="8"/>
  <c r="BI679" i="8"/>
  <c r="BH679" i="8"/>
  <c r="BG679" i="8"/>
  <c r="BF679" i="8"/>
  <c r="T679" i="8"/>
  <c r="R679" i="8"/>
  <c r="P679" i="8"/>
  <c r="BI673" i="8"/>
  <c r="BH673" i="8"/>
  <c r="BG673" i="8"/>
  <c r="BF673" i="8"/>
  <c r="T673" i="8"/>
  <c r="R673" i="8"/>
  <c r="P673" i="8"/>
  <c r="BI664" i="8"/>
  <c r="BH664" i="8"/>
  <c r="BG664" i="8"/>
  <c r="BF664" i="8"/>
  <c r="T664" i="8"/>
  <c r="R664" i="8"/>
  <c r="P664" i="8"/>
  <c r="BI659" i="8"/>
  <c r="BH659" i="8"/>
  <c r="BG659" i="8"/>
  <c r="BF659" i="8"/>
  <c r="T659" i="8"/>
  <c r="R659" i="8"/>
  <c r="P659" i="8"/>
  <c r="BI653" i="8"/>
  <c r="BH653" i="8"/>
  <c r="BG653" i="8"/>
  <c r="BF653" i="8"/>
  <c r="T653" i="8"/>
  <c r="R653" i="8"/>
  <c r="P653" i="8"/>
  <c r="BI647" i="8"/>
  <c r="BH647" i="8"/>
  <c r="BG647" i="8"/>
  <c r="BF647" i="8"/>
  <c r="T647" i="8"/>
  <c r="R647" i="8"/>
  <c r="P647" i="8"/>
  <c r="BI642" i="8"/>
  <c r="BH642" i="8"/>
  <c r="BG642" i="8"/>
  <c r="BF642" i="8"/>
  <c r="T642" i="8"/>
  <c r="R642" i="8"/>
  <c r="P642" i="8"/>
  <c r="BI636" i="8"/>
  <c r="BH636" i="8"/>
  <c r="BG636" i="8"/>
  <c r="BF636" i="8"/>
  <c r="T636" i="8"/>
  <c r="R636" i="8"/>
  <c r="P636" i="8"/>
  <c r="BI631" i="8"/>
  <c r="BH631" i="8"/>
  <c r="BG631" i="8"/>
  <c r="BF631" i="8"/>
  <c r="T631" i="8"/>
  <c r="R631" i="8"/>
  <c r="P631" i="8"/>
  <c r="BI625" i="8"/>
  <c r="BH625" i="8"/>
  <c r="BG625" i="8"/>
  <c r="BF625" i="8"/>
  <c r="T625" i="8"/>
  <c r="R625" i="8"/>
  <c r="P625" i="8"/>
  <c r="BI614" i="8"/>
  <c r="BH614" i="8"/>
  <c r="BG614" i="8"/>
  <c r="BF614" i="8"/>
  <c r="T614" i="8"/>
  <c r="R614" i="8"/>
  <c r="P614" i="8"/>
  <c r="BI606" i="8"/>
  <c r="BH606" i="8"/>
  <c r="BG606" i="8"/>
  <c r="BF606" i="8"/>
  <c r="T606" i="8"/>
  <c r="R606" i="8"/>
  <c r="P606" i="8"/>
  <c r="BI600" i="8"/>
  <c r="BH600" i="8"/>
  <c r="BG600" i="8"/>
  <c r="BF600" i="8"/>
  <c r="T600" i="8"/>
  <c r="R600" i="8"/>
  <c r="P600" i="8"/>
  <c r="BI597" i="8"/>
  <c r="BH597" i="8"/>
  <c r="BG597" i="8"/>
  <c r="BF597" i="8"/>
  <c r="T597" i="8"/>
  <c r="R597" i="8"/>
  <c r="P597" i="8"/>
  <c r="BI593" i="8"/>
  <c r="BH593" i="8"/>
  <c r="BG593" i="8"/>
  <c r="BF593" i="8"/>
  <c r="T593" i="8"/>
  <c r="R593" i="8"/>
  <c r="P593" i="8"/>
  <c r="BI588" i="8"/>
  <c r="BH588" i="8"/>
  <c r="BG588" i="8"/>
  <c r="BF588" i="8"/>
  <c r="T588" i="8"/>
  <c r="R588" i="8"/>
  <c r="P588" i="8"/>
  <c r="BI579" i="8"/>
  <c r="BH579" i="8"/>
  <c r="BG579" i="8"/>
  <c r="BF579" i="8"/>
  <c r="T579" i="8"/>
  <c r="R579" i="8"/>
  <c r="P579" i="8"/>
  <c r="BI569" i="8"/>
  <c r="BH569" i="8"/>
  <c r="BG569" i="8"/>
  <c r="BF569" i="8"/>
  <c r="T569" i="8"/>
  <c r="R569" i="8"/>
  <c r="P569" i="8"/>
  <c r="BI566" i="8"/>
  <c r="BH566" i="8"/>
  <c r="BG566" i="8"/>
  <c r="BF566" i="8"/>
  <c r="T566" i="8"/>
  <c r="R566" i="8"/>
  <c r="P566" i="8"/>
  <c r="BI560" i="8"/>
  <c r="BH560" i="8"/>
  <c r="BG560" i="8"/>
  <c r="BF560" i="8"/>
  <c r="T560" i="8"/>
  <c r="R560" i="8"/>
  <c r="P560" i="8"/>
  <c r="BI555" i="8"/>
  <c r="BH555" i="8"/>
  <c r="BG555" i="8"/>
  <c r="BF555" i="8"/>
  <c r="T555" i="8"/>
  <c r="R555" i="8"/>
  <c r="P555" i="8"/>
  <c r="BI544" i="8"/>
  <c r="BH544" i="8"/>
  <c r="BG544" i="8"/>
  <c r="BF544" i="8"/>
  <c r="T544" i="8"/>
  <c r="R544" i="8"/>
  <c r="P544" i="8"/>
  <c r="BI539" i="8"/>
  <c r="BH539" i="8"/>
  <c r="BG539" i="8"/>
  <c r="BF539" i="8"/>
  <c r="T539" i="8"/>
  <c r="R539" i="8"/>
  <c r="P539" i="8"/>
  <c r="BI535" i="8"/>
  <c r="BH535" i="8"/>
  <c r="BG535" i="8"/>
  <c r="BF535" i="8"/>
  <c r="T535" i="8"/>
  <c r="R535" i="8"/>
  <c r="P535" i="8"/>
  <c r="BI532" i="8"/>
  <c r="BH532" i="8"/>
  <c r="BG532" i="8"/>
  <c r="BF532" i="8"/>
  <c r="T532" i="8"/>
  <c r="R532" i="8"/>
  <c r="P532" i="8"/>
  <c r="BI520" i="8"/>
  <c r="BH520" i="8"/>
  <c r="BG520" i="8"/>
  <c r="BF520" i="8"/>
  <c r="T520" i="8"/>
  <c r="R520" i="8"/>
  <c r="P520" i="8"/>
  <c r="BI515" i="8"/>
  <c r="BH515" i="8"/>
  <c r="BG515" i="8"/>
  <c r="BF515" i="8"/>
  <c r="T515" i="8"/>
  <c r="R515" i="8"/>
  <c r="P515" i="8"/>
  <c r="BI511" i="8"/>
  <c r="BH511" i="8"/>
  <c r="BG511" i="8"/>
  <c r="BF511" i="8"/>
  <c r="T511" i="8"/>
  <c r="R511" i="8"/>
  <c r="P511" i="8"/>
  <c r="BI504" i="8"/>
  <c r="BH504" i="8"/>
  <c r="BG504" i="8"/>
  <c r="BF504" i="8"/>
  <c r="T504" i="8"/>
  <c r="R504" i="8"/>
  <c r="P504" i="8"/>
  <c r="BI492" i="8"/>
  <c r="BH492" i="8"/>
  <c r="BG492" i="8"/>
  <c r="BF492" i="8"/>
  <c r="T492" i="8"/>
  <c r="R492" i="8"/>
  <c r="P492" i="8"/>
  <c r="BI483" i="8"/>
  <c r="BH483" i="8"/>
  <c r="BG483" i="8"/>
  <c r="BF483" i="8"/>
  <c r="T483" i="8"/>
  <c r="R483" i="8"/>
  <c r="P483" i="8"/>
  <c r="BI475" i="8"/>
  <c r="BH475" i="8"/>
  <c r="BG475" i="8"/>
  <c r="BF475" i="8"/>
  <c r="T475" i="8"/>
  <c r="R475" i="8"/>
  <c r="P475" i="8"/>
  <c r="BI459" i="8"/>
  <c r="BH459" i="8"/>
  <c r="BG459" i="8"/>
  <c r="BF459" i="8"/>
  <c r="T459" i="8"/>
  <c r="R459" i="8"/>
  <c r="P459" i="8"/>
  <c r="BI451" i="8"/>
  <c r="BH451" i="8"/>
  <c r="BG451" i="8"/>
  <c r="BF451" i="8"/>
  <c r="T451" i="8"/>
  <c r="R451" i="8"/>
  <c r="P451" i="8"/>
  <c r="BI448" i="8"/>
  <c r="BH448" i="8"/>
  <c r="BG448" i="8"/>
  <c r="BF448" i="8"/>
  <c r="T448" i="8"/>
  <c r="R448" i="8"/>
  <c r="P448" i="8"/>
  <c r="BI445" i="8"/>
  <c r="BH445" i="8"/>
  <c r="BG445" i="8"/>
  <c r="BF445" i="8"/>
  <c r="T445" i="8"/>
  <c r="R445" i="8"/>
  <c r="P445" i="8"/>
  <c r="BI443" i="8"/>
  <c r="BH443" i="8"/>
  <c r="BG443" i="8"/>
  <c r="BF443" i="8"/>
  <c r="T443" i="8"/>
  <c r="R443" i="8"/>
  <c r="P443" i="8"/>
  <c r="BI439" i="8"/>
  <c r="BH439" i="8"/>
  <c r="BG439" i="8"/>
  <c r="BF439" i="8"/>
  <c r="T439" i="8"/>
  <c r="R439" i="8"/>
  <c r="P439" i="8"/>
  <c r="BI425" i="8"/>
  <c r="BH425" i="8"/>
  <c r="BG425" i="8"/>
  <c r="BF425" i="8"/>
  <c r="T425" i="8"/>
  <c r="R425" i="8"/>
  <c r="P425" i="8"/>
  <c r="BI422" i="8"/>
  <c r="BH422" i="8"/>
  <c r="BG422" i="8"/>
  <c r="BF422" i="8"/>
  <c r="T422" i="8"/>
  <c r="R422" i="8"/>
  <c r="P422" i="8"/>
  <c r="BI415" i="8"/>
  <c r="BH415" i="8"/>
  <c r="BG415" i="8"/>
  <c r="BF415" i="8"/>
  <c r="T415" i="8"/>
  <c r="R415" i="8"/>
  <c r="P415" i="8"/>
  <c r="BI408" i="8"/>
  <c r="BH408" i="8"/>
  <c r="BG408" i="8"/>
  <c r="BF408" i="8"/>
  <c r="T408" i="8"/>
  <c r="R408" i="8"/>
  <c r="P408" i="8"/>
  <c r="BI391" i="8"/>
  <c r="BH391" i="8"/>
  <c r="BG391" i="8"/>
  <c r="BF391" i="8"/>
  <c r="T391" i="8"/>
  <c r="R391" i="8"/>
  <c r="P391" i="8"/>
  <c r="BI386" i="8"/>
  <c r="BH386" i="8"/>
  <c r="BG386" i="8"/>
  <c r="BF386" i="8"/>
  <c r="T386" i="8"/>
  <c r="R386" i="8"/>
  <c r="P386" i="8"/>
  <c r="BI373" i="8"/>
  <c r="BH373" i="8"/>
  <c r="BG373" i="8"/>
  <c r="BF373" i="8"/>
  <c r="T373" i="8"/>
  <c r="R373" i="8"/>
  <c r="P373" i="8"/>
  <c r="BI367" i="8"/>
  <c r="BH367" i="8"/>
  <c r="BG367" i="8"/>
  <c r="BF367" i="8"/>
  <c r="T367" i="8"/>
  <c r="R367" i="8"/>
  <c r="P367" i="8"/>
  <c r="BI362" i="8"/>
  <c r="BH362" i="8"/>
  <c r="BG362" i="8"/>
  <c r="BF362" i="8"/>
  <c r="T362" i="8"/>
  <c r="R362" i="8"/>
  <c r="P362" i="8"/>
  <c r="BI344" i="8"/>
  <c r="BH344" i="8"/>
  <c r="BG344" i="8"/>
  <c r="BF344" i="8"/>
  <c r="T344" i="8"/>
  <c r="R344" i="8"/>
  <c r="P344" i="8"/>
  <c r="BI341" i="8"/>
  <c r="BH341" i="8"/>
  <c r="BG341" i="8"/>
  <c r="BF341" i="8"/>
  <c r="T341" i="8"/>
  <c r="R341" i="8"/>
  <c r="P341" i="8"/>
  <c r="BI331" i="8"/>
  <c r="BH331" i="8"/>
  <c r="BG331" i="8"/>
  <c r="BF331" i="8"/>
  <c r="T331" i="8"/>
  <c r="R331" i="8"/>
  <c r="P331" i="8"/>
  <c r="BI325" i="8"/>
  <c r="BH325" i="8"/>
  <c r="BG325" i="8"/>
  <c r="BF325" i="8"/>
  <c r="T325" i="8"/>
  <c r="R325" i="8"/>
  <c r="P325" i="8"/>
  <c r="BI312" i="8"/>
  <c r="BH312" i="8"/>
  <c r="BG312" i="8"/>
  <c r="BF312" i="8"/>
  <c r="T312" i="8"/>
  <c r="R312" i="8"/>
  <c r="P312" i="8"/>
  <c r="BI306" i="8"/>
  <c r="BH306" i="8"/>
  <c r="BG306" i="8"/>
  <c r="BF306" i="8"/>
  <c r="T306" i="8"/>
  <c r="R306" i="8"/>
  <c r="P306" i="8"/>
  <c r="BI303" i="8"/>
  <c r="BH303" i="8"/>
  <c r="BG303" i="8"/>
  <c r="BF303" i="8"/>
  <c r="T303" i="8"/>
  <c r="R303" i="8"/>
  <c r="P303" i="8"/>
  <c r="BI295" i="8"/>
  <c r="BH295" i="8"/>
  <c r="BG295" i="8"/>
  <c r="BF295" i="8"/>
  <c r="T295" i="8"/>
  <c r="R295" i="8"/>
  <c r="P295" i="8"/>
  <c r="BI292" i="8"/>
  <c r="BH292" i="8"/>
  <c r="BG292" i="8"/>
  <c r="BF292" i="8"/>
  <c r="T292" i="8"/>
  <c r="R292" i="8"/>
  <c r="P292" i="8"/>
  <c r="BI283" i="8"/>
  <c r="BH283" i="8"/>
  <c r="BG283" i="8"/>
  <c r="BF283" i="8"/>
  <c r="T283" i="8"/>
  <c r="R283" i="8"/>
  <c r="P283" i="8"/>
  <c r="BI279" i="8"/>
  <c r="BH279" i="8"/>
  <c r="BG279" i="8"/>
  <c r="BF279" i="8"/>
  <c r="T279" i="8"/>
  <c r="R279" i="8"/>
  <c r="P279" i="8"/>
  <c r="BI272" i="8"/>
  <c r="BH272" i="8"/>
  <c r="BG272" i="8"/>
  <c r="BF272" i="8"/>
  <c r="T272" i="8"/>
  <c r="R272" i="8"/>
  <c r="P272" i="8"/>
  <c r="BI267" i="8"/>
  <c r="BH267" i="8"/>
  <c r="BG267" i="8"/>
  <c r="BF267" i="8"/>
  <c r="T267" i="8"/>
  <c r="R267" i="8"/>
  <c r="P267" i="8"/>
  <c r="BI260" i="8"/>
  <c r="BH260" i="8"/>
  <c r="BG260" i="8"/>
  <c r="BF260" i="8"/>
  <c r="T260" i="8"/>
  <c r="R260" i="8"/>
  <c r="P260" i="8"/>
  <c r="BI251" i="8"/>
  <c r="BH251" i="8"/>
  <c r="BG251" i="8"/>
  <c r="BF251" i="8"/>
  <c r="T251" i="8"/>
  <c r="R251" i="8"/>
  <c r="P251" i="8"/>
  <c r="BI241" i="8"/>
  <c r="BH241" i="8"/>
  <c r="BG241" i="8"/>
  <c r="BF241" i="8"/>
  <c r="T241" i="8"/>
  <c r="R241" i="8"/>
  <c r="P241" i="8"/>
  <c r="BI235" i="8"/>
  <c r="BH235" i="8"/>
  <c r="BG235" i="8"/>
  <c r="BF235" i="8"/>
  <c r="T235" i="8"/>
  <c r="R235" i="8"/>
  <c r="P235" i="8"/>
  <c r="BI224" i="8"/>
  <c r="BH224" i="8"/>
  <c r="BG224" i="8"/>
  <c r="BF224" i="8"/>
  <c r="T224" i="8"/>
  <c r="R224" i="8"/>
  <c r="P224" i="8"/>
  <c r="BI205" i="8"/>
  <c r="BH205" i="8"/>
  <c r="BG205" i="8"/>
  <c r="BF205" i="8"/>
  <c r="T205" i="8"/>
  <c r="R205" i="8"/>
  <c r="P205" i="8"/>
  <c r="BI199" i="8"/>
  <c r="BH199" i="8"/>
  <c r="BG199" i="8"/>
  <c r="BF199" i="8"/>
  <c r="T199" i="8"/>
  <c r="R199" i="8"/>
  <c r="P199" i="8"/>
  <c r="BI188" i="8"/>
  <c r="BH188" i="8"/>
  <c r="BG188" i="8"/>
  <c r="BF188" i="8"/>
  <c r="T188" i="8"/>
  <c r="R188" i="8"/>
  <c r="P188" i="8"/>
  <c r="BI182" i="8"/>
  <c r="BH182" i="8"/>
  <c r="BG182" i="8"/>
  <c r="BF182" i="8"/>
  <c r="T182" i="8"/>
  <c r="R182" i="8"/>
  <c r="P182" i="8"/>
  <c r="BI176" i="8"/>
  <c r="BH176" i="8"/>
  <c r="BG176" i="8"/>
  <c r="BF176" i="8"/>
  <c r="T176" i="8"/>
  <c r="R176" i="8"/>
  <c r="P176" i="8"/>
  <c r="BI171" i="8"/>
  <c r="BH171" i="8"/>
  <c r="BG171" i="8"/>
  <c r="BF171" i="8"/>
  <c r="T171" i="8"/>
  <c r="R171" i="8"/>
  <c r="P171" i="8"/>
  <c r="BI166" i="8"/>
  <c r="BH166" i="8"/>
  <c r="BG166" i="8"/>
  <c r="BF166" i="8"/>
  <c r="T166" i="8"/>
  <c r="R166" i="8"/>
  <c r="P166" i="8"/>
  <c r="BI160" i="8"/>
  <c r="BH160" i="8"/>
  <c r="BG160" i="8"/>
  <c r="BF160" i="8"/>
  <c r="T160" i="8"/>
  <c r="R160" i="8"/>
  <c r="P160" i="8"/>
  <c r="BI155" i="8"/>
  <c r="BH155" i="8"/>
  <c r="BG155" i="8"/>
  <c r="BF155" i="8"/>
  <c r="T155" i="8"/>
  <c r="R155" i="8"/>
  <c r="P155" i="8"/>
  <c r="BI151" i="8"/>
  <c r="BH151" i="8"/>
  <c r="BG151" i="8"/>
  <c r="BF151" i="8"/>
  <c r="T151" i="8"/>
  <c r="R151" i="8"/>
  <c r="P151" i="8"/>
  <c r="BI146" i="8"/>
  <c r="BH146" i="8"/>
  <c r="BG146" i="8"/>
  <c r="BF146" i="8"/>
  <c r="T146" i="8"/>
  <c r="R146" i="8"/>
  <c r="P146" i="8"/>
  <c r="BI141" i="8"/>
  <c r="BH141" i="8"/>
  <c r="BG141" i="8"/>
  <c r="BF141" i="8"/>
  <c r="T141" i="8"/>
  <c r="R141" i="8"/>
  <c r="P141" i="8"/>
  <c r="BI130" i="8"/>
  <c r="BH130" i="8"/>
  <c r="BG130" i="8"/>
  <c r="BF130" i="8"/>
  <c r="T130" i="8"/>
  <c r="R130" i="8"/>
  <c r="P130" i="8"/>
  <c r="J123" i="8"/>
  <c r="F123" i="8"/>
  <c r="F121" i="8"/>
  <c r="E119" i="8"/>
  <c r="J90" i="8"/>
  <c r="F90" i="8"/>
  <c r="F88" i="8"/>
  <c r="E86" i="8"/>
  <c r="J24" i="8"/>
  <c r="E24" i="8"/>
  <c r="J124" i="8" s="1"/>
  <c r="J23" i="8"/>
  <c r="J18" i="8"/>
  <c r="E18" i="8"/>
  <c r="F91" i="8"/>
  <c r="J17" i="8"/>
  <c r="J12" i="8"/>
  <c r="J88" i="8"/>
  <c r="E7" i="8"/>
  <c r="E84" i="8"/>
  <c r="J37" i="7"/>
  <c r="J36" i="7"/>
  <c r="AY101" i="1"/>
  <c r="J35" i="7"/>
  <c r="AX101" i="1" s="1"/>
  <c r="BI401" i="7"/>
  <c r="BH401" i="7"/>
  <c r="BG401" i="7"/>
  <c r="BF401" i="7"/>
  <c r="T401" i="7"/>
  <c r="R401" i="7"/>
  <c r="P401" i="7"/>
  <c r="BI396" i="7"/>
  <c r="BH396" i="7"/>
  <c r="BG396" i="7"/>
  <c r="BF396" i="7"/>
  <c r="T396" i="7"/>
  <c r="R396" i="7"/>
  <c r="P396" i="7"/>
  <c r="BI392" i="7"/>
  <c r="BH392" i="7"/>
  <c r="BG392" i="7"/>
  <c r="BF392" i="7"/>
  <c r="T392" i="7"/>
  <c r="R392" i="7"/>
  <c r="P392" i="7"/>
  <c r="BI385" i="7"/>
  <c r="BH385" i="7"/>
  <c r="BG385" i="7"/>
  <c r="BF385" i="7"/>
  <c r="T385" i="7"/>
  <c r="R385" i="7"/>
  <c r="P385" i="7"/>
  <c r="BI380" i="7"/>
  <c r="BH380" i="7"/>
  <c r="BG380" i="7"/>
  <c r="BF380" i="7"/>
  <c r="T380" i="7"/>
  <c r="R380" i="7"/>
  <c r="P380" i="7"/>
  <c r="BI372" i="7"/>
  <c r="BH372" i="7"/>
  <c r="BG372" i="7"/>
  <c r="BF372" i="7"/>
  <c r="T372" i="7"/>
  <c r="R372" i="7"/>
  <c r="P372" i="7"/>
  <c r="BI367" i="7"/>
  <c r="BH367" i="7"/>
  <c r="BG367" i="7"/>
  <c r="BF367" i="7"/>
  <c r="T367" i="7"/>
  <c r="R367" i="7"/>
  <c r="P367" i="7"/>
  <c r="BI364" i="7"/>
  <c r="BH364" i="7"/>
  <c r="BG364" i="7"/>
  <c r="BF364" i="7"/>
  <c r="T364" i="7"/>
  <c r="R364" i="7"/>
  <c r="P364" i="7"/>
  <c r="BI359" i="7"/>
  <c r="BH359" i="7"/>
  <c r="BG359" i="7"/>
  <c r="BF359" i="7"/>
  <c r="T359" i="7"/>
  <c r="R359" i="7"/>
  <c r="P359" i="7"/>
  <c r="BI354" i="7"/>
  <c r="BH354" i="7"/>
  <c r="BG354" i="7"/>
  <c r="BF354" i="7"/>
  <c r="T354" i="7"/>
  <c r="R354" i="7"/>
  <c r="P354" i="7"/>
  <c r="BI345" i="7"/>
  <c r="BH345" i="7"/>
  <c r="BG345" i="7"/>
  <c r="BF345" i="7"/>
  <c r="T345" i="7"/>
  <c r="R345" i="7"/>
  <c r="P345" i="7"/>
  <c r="BI339" i="7"/>
  <c r="BH339" i="7"/>
  <c r="BG339" i="7"/>
  <c r="BF339" i="7"/>
  <c r="T339" i="7"/>
  <c r="R339" i="7"/>
  <c r="P339" i="7"/>
  <c r="BI336" i="7"/>
  <c r="BH336" i="7"/>
  <c r="BG336" i="7"/>
  <c r="BF336" i="7"/>
  <c r="T336" i="7"/>
  <c r="R336" i="7"/>
  <c r="P336" i="7"/>
  <c r="P322" i="7"/>
  <c r="BI323" i="7"/>
  <c r="BH323" i="7"/>
  <c r="BG323" i="7"/>
  <c r="BF323" i="7"/>
  <c r="T323" i="7"/>
  <c r="T322" i="7" s="1"/>
  <c r="R323" i="7"/>
  <c r="R322" i="7" s="1"/>
  <c r="P323" i="7"/>
  <c r="BI320" i="7"/>
  <c r="BH320" i="7"/>
  <c r="BG320" i="7"/>
  <c r="BF320" i="7"/>
  <c r="T320" i="7"/>
  <c r="R320" i="7"/>
  <c r="P320" i="7"/>
  <c r="BI311" i="7"/>
  <c r="BH311" i="7"/>
  <c r="BG311" i="7"/>
  <c r="BF311" i="7"/>
  <c r="T311" i="7"/>
  <c r="R311" i="7"/>
  <c r="P311" i="7"/>
  <c r="BI309" i="7"/>
  <c r="BH309" i="7"/>
  <c r="BG309" i="7"/>
  <c r="BF309" i="7"/>
  <c r="T309" i="7"/>
  <c r="R309" i="7"/>
  <c r="P309" i="7"/>
  <c r="BI302" i="7"/>
  <c r="BH302" i="7"/>
  <c r="BG302" i="7"/>
  <c r="BF302" i="7"/>
  <c r="T302" i="7"/>
  <c r="R302" i="7"/>
  <c r="P302" i="7"/>
  <c r="BI300" i="7"/>
  <c r="BH300" i="7"/>
  <c r="BG300" i="7"/>
  <c r="BF300" i="7"/>
  <c r="T300" i="7"/>
  <c r="R300" i="7"/>
  <c r="P300" i="7"/>
  <c r="BI295" i="7"/>
  <c r="BH295" i="7"/>
  <c r="BG295" i="7"/>
  <c r="BF295" i="7"/>
  <c r="T295" i="7"/>
  <c r="R295" i="7"/>
  <c r="P295" i="7"/>
  <c r="BI288" i="7"/>
  <c r="BH288" i="7"/>
  <c r="BG288" i="7"/>
  <c r="BF288" i="7"/>
  <c r="T288" i="7"/>
  <c r="R288" i="7"/>
  <c r="P288" i="7"/>
  <c r="BI281" i="7"/>
  <c r="BH281" i="7"/>
  <c r="BG281" i="7"/>
  <c r="BF281" i="7"/>
  <c r="T281" i="7"/>
  <c r="R281" i="7"/>
  <c r="P281" i="7"/>
  <c r="BI276" i="7"/>
  <c r="BH276" i="7"/>
  <c r="BG276" i="7"/>
  <c r="BF276" i="7"/>
  <c r="T276" i="7"/>
  <c r="R276" i="7"/>
  <c r="P276" i="7"/>
  <c r="BI271" i="7"/>
  <c r="BH271" i="7"/>
  <c r="BG271" i="7"/>
  <c r="BF271" i="7"/>
  <c r="T271" i="7"/>
  <c r="R271" i="7"/>
  <c r="P271" i="7"/>
  <c r="BI265" i="7"/>
  <c r="BH265" i="7"/>
  <c r="BG265" i="7"/>
  <c r="BF265" i="7"/>
  <c r="T265" i="7"/>
  <c r="R265" i="7"/>
  <c r="P265" i="7"/>
  <c r="BI260" i="7"/>
  <c r="BH260" i="7"/>
  <c r="BG260" i="7"/>
  <c r="BF260" i="7"/>
  <c r="T260" i="7"/>
  <c r="R260" i="7"/>
  <c r="P260" i="7"/>
  <c r="BI253" i="7"/>
  <c r="BH253" i="7"/>
  <c r="BG253" i="7"/>
  <c r="BF253" i="7"/>
  <c r="T253" i="7"/>
  <c r="R253" i="7"/>
  <c r="P253" i="7"/>
  <c r="BI247" i="7"/>
  <c r="BH247" i="7"/>
  <c r="BG247" i="7"/>
  <c r="BF247" i="7"/>
  <c r="T247" i="7"/>
  <c r="R247" i="7"/>
  <c r="P247" i="7"/>
  <c r="BI238" i="7"/>
  <c r="BH238" i="7"/>
  <c r="BG238" i="7"/>
  <c r="BF238" i="7"/>
  <c r="T238" i="7"/>
  <c r="R238" i="7"/>
  <c r="P238" i="7"/>
  <c r="BI231" i="7"/>
  <c r="BH231" i="7"/>
  <c r="BG231" i="7"/>
  <c r="BF231" i="7"/>
  <c r="T231" i="7"/>
  <c r="R231" i="7"/>
  <c r="P231" i="7"/>
  <c r="BI223" i="7"/>
  <c r="BH223" i="7"/>
  <c r="BG223" i="7"/>
  <c r="BF223" i="7"/>
  <c r="T223" i="7"/>
  <c r="T222" i="7" s="1"/>
  <c r="R223" i="7"/>
  <c r="R222" i="7" s="1"/>
  <c r="P223" i="7"/>
  <c r="P222" i="7" s="1"/>
  <c r="BI213" i="7"/>
  <c r="BH213" i="7"/>
  <c r="BG213" i="7"/>
  <c r="BF213" i="7"/>
  <c r="T213" i="7"/>
  <c r="R213" i="7"/>
  <c r="P213" i="7"/>
  <c r="BI198" i="7"/>
  <c r="BH198" i="7"/>
  <c r="BG198" i="7"/>
  <c r="BF198" i="7"/>
  <c r="T198" i="7"/>
  <c r="R198" i="7"/>
  <c r="P198" i="7"/>
  <c r="BI195" i="7"/>
  <c r="BH195" i="7"/>
  <c r="BG195" i="7"/>
  <c r="BF195" i="7"/>
  <c r="T195" i="7"/>
  <c r="R195" i="7"/>
  <c r="P195" i="7"/>
  <c r="BI185" i="7"/>
  <c r="BH185" i="7"/>
  <c r="BG185" i="7"/>
  <c r="BF185" i="7"/>
  <c r="T185" i="7"/>
  <c r="R185" i="7"/>
  <c r="P185" i="7"/>
  <c r="BI182" i="7"/>
  <c r="BH182" i="7"/>
  <c r="BG182" i="7"/>
  <c r="BF182" i="7"/>
  <c r="T182" i="7"/>
  <c r="R182" i="7"/>
  <c r="P182" i="7"/>
  <c r="BI170" i="7"/>
  <c r="BH170" i="7"/>
  <c r="BG170" i="7"/>
  <c r="BF170" i="7"/>
  <c r="T170" i="7"/>
  <c r="R170" i="7"/>
  <c r="P170" i="7"/>
  <c r="BI166" i="7"/>
  <c r="BH166" i="7"/>
  <c r="BG166" i="7"/>
  <c r="BF166" i="7"/>
  <c r="T166" i="7"/>
  <c r="R166" i="7"/>
  <c r="P166" i="7"/>
  <c r="BI164" i="7"/>
  <c r="BH164" i="7"/>
  <c r="BG164" i="7"/>
  <c r="BF164" i="7"/>
  <c r="T164" i="7"/>
  <c r="R164" i="7"/>
  <c r="P164" i="7"/>
  <c r="BI160" i="7"/>
  <c r="BH160" i="7"/>
  <c r="BG160" i="7"/>
  <c r="BF160" i="7"/>
  <c r="T160" i="7"/>
  <c r="R160" i="7"/>
  <c r="P160" i="7"/>
  <c r="BI155" i="7"/>
  <c r="BH155" i="7"/>
  <c r="BG155" i="7"/>
  <c r="BF155" i="7"/>
  <c r="T155" i="7"/>
  <c r="R155" i="7"/>
  <c r="P155" i="7"/>
  <c r="BI148" i="7"/>
  <c r="BH148" i="7"/>
  <c r="BG148" i="7"/>
  <c r="BF148" i="7"/>
  <c r="T148" i="7"/>
  <c r="R148" i="7"/>
  <c r="P148" i="7"/>
  <c r="BI139" i="7"/>
  <c r="BH139" i="7"/>
  <c r="BG139" i="7"/>
  <c r="BF139" i="7"/>
  <c r="T139" i="7"/>
  <c r="R139" i="7"/>
  <c r="P139" i="7"/>
  <c r="BI126" i="7"/>
  <c r="BH126" i="7"/>
  <c r="BG126" i="7"/>
  <c r="BF126" i="7"/>
  <c r="T126" i="7"/>
  <c r="R126" i="7"/>
  <c r="P126" i="7"/>
  <c r="J119" i="7"/>
  <c r="F119" i="7"/>
  <c r="F117" i="7"/>
  <c r="E115" i="7"/>
  <c r="J90" i="7"/>
  <c r="F90" i="7"/>
  <c r="F88" i="7"/>
  <c r="E86" i="7"/>
  <c r="J24" i="7"/>
  <c r="E24" i="7"/>
  <c r="J120" i="7" s="1"/>
  <c r="J23" i="7"/>
  <c r="J18" i="7"/>
  <c r="E18" i="7"/>
  <c r="F120" i="7"/>
  <c r="J17" i="7"/>
  <c r="J12" i="7"/>
  <c r="J117" i="7" s="1"/>
  <c r="E7" i="7"/>
  <c r="E113" i="7"/>
  <c r="J39" i="6"/>
  <c r="J38" i="6"/>
  <c r="AY100" i="1"/>
  <c r="J37" i="6"/>
  <c r="AX100" i="1"/>
  <c r="BI254" i="6"/>
  <c r="BH254" i="6"/>
  <c r="BG254" i="6"/>
  <c r="BF254" i="6"/>
  <c r="T254" i="6"/>
  <c r="R254" i="6"/>
  <c r="P254" i="6"/>
  <c r="BI237" i="6"/>
  <c r="BH237" i="6"/>
  <c r="BG237" i="6"/>
  <c r="BF237" i="6"/>
  <c r="T237" i="6"/>
  <c r="R237" i="6"/>
  <c r="P237" i="6"/>
  <c r="BI233" i="6"/>
  <c r="BH233" i="6"/>
  <c r="BG233" i="6"/>
  <c r="BF233" i="6"/>
  <c r="T233" i="6"/>
  <c r="R233" i="6"/>
  <c r="P233" i="6"/>
  <c r="BI230" i="6"/>
  <c r="BH230" i="6"/>
  <c r="BG230" i="6"/>
  <c r="BF230" i="6"/>
  <c r="T230" i="6"/>
  <c r="R230" i="6"/>
  <c r="P230" i="6"/>
  <c r="BI226" i="6"/>
  <c r="BH226" i="6"/>
  <c r="BG226" i="6"/>
  <c r="BF226" i="6"/>
  <c r="T226" i="6"/>
  <c r="R226" i="6"/>
  <c r="P226" i="6"/>
  <c r="BI223" i="6"/>
  <c r="BH223" i="6"/>
  <c r="BG223" i="6"/>
  <c r="BF223" i="6"/>
  <c r="T223" i="6"/>
  <c r="R223" i="6"/>
  <c r="P223" i="6"/>
  <c r="BI218" i="6"/>
  <c r="BH218" i="6"/>
  <c r="BG218" i="6"/>
  <c r="BF218" i="6"/>
  <c r="T218" i="6"/>
  <c r="R218" i="6"/>
  <c r="P218" i="6"/>
  <c r="BI213" i="6"/>
  <c r="BH213" i="6"/>
  <c r="BG213" i="6"/>
  <c r="BF213" i="6"/>
  <c r="T213" i="6"/>
  <c r="R213" i="6"/>
  <c r="P213" i="6"/>
  <c r="BI209" i="6"/>
  <c r="BH209" i="6"/>
  <c r="BG209" i="6"/>
  <c r="BF209" i="6"/>
  <c r="T209" i="6"/>
  <c r="R209" i="6"/>
  <c r="P209" i="6"/>
  <c r="BI206" i="6"/>
  <c r="BH206" i="6"/>
  <c r="BG206" i="6"/>
  <c r="BF206" i="6"/>
  <c r="T206" i="6"/>
  <c r="R206" i="6"/>
  <c r="P206" i="6"/>
  <c r="BI198" i="6"/>
  <c r="BH198" i="6"/>
  <c r="BG198" i="6"/>
  <c r="BF198" i="6"/>
  <c r="T198" i="6"/>
  <c r="R198" i="6"/>
  <c r="P198" i="6"/>
  <c r="BI192" i="6"/>
  <c r="BH192" i="6"/>
  <c r="BG192" i="6"/>
  <c r="BF192" i="6"/>
  <c r="T192" i="6"/>
  <c r="R192" i="6"/>
  <c r="P192" i="6"/>
  <c r="BI186" i="6"/>
  <c r="BH186" i="6"/>
  <c r="BG186" i="6"/>
  <c r="BF186" i="6"/>
  <c r="T186" i="6"/>
  <c r="R186" i="6"/>
  <c r="P186" i="6"/>
  <c r="BI181" i="6"/>
  <c r="BH181" i="6"/>
  <c r="BG181" i="6"/>
  <c r="BF181" i="6"/>
  <c r="T181" i="6"/>
  <c r="R181" i="6"/>
  <c r="P181" i="6"/>
  <c r="BI175" i="6"/>
  <c r="BH175" i="6"/>
  <c r="BG175" i="6"/>
  <c r="BF175" i="6"/>
  <c r="T175" i="6"/>
  <c r="R175" i="6"/>
  <c r="P175" i="6"/>
  <c r="BI170" i="6"/>
  <c r="BH170" i="6"/>
  <c r="BG170" i="6"/>
  <c r="BF170" i="6"/>
  <c r="T170" i="6"/>
  <c r="R170" i="6"/>
  <c r="P170" i="6"/>
  <c r="BI164" i="6"/>
  <c r="BH164" i="6"/>
  <c r="BG164" i="6"/>
  <c r="BF164" i="6"/>
  <c r="T164" i="6"/>
  <c r="R164" i="6"/>
  <c r="P164" i="6"/>
  <c r="BI158" i="6"/>
  <c r="BH158" i="6"/>
  <c r="BG158" i="6"/>
  <c r="BF158" i="6"/>
  <c r="T158" i="6"/>
  <c r="R158" i="6"/>
  <c r="P158" i="6"/>
  <c r="BI152" i="6"/>
  <c r="BH152" i="6"/>
  <c r="BG152" i="6"/>
  <c r="BF152" i="6"/>
  <c r="T152" i="6"/>
  <c r="R152" i="6"/>
  <c r="P152" i="6"/>
  <c r="BI146" i="6"/>
  <c r="BH146" i="6"/>
  <c r="BG146" i="6"/>
  <c r="BF146" i="6"/>
  <c r="T146" i="6"/>
  <c r="R146" i="6"/>
  <c r="P146" i="6"/>
  <c r="BI140" i="6"/>
  <c r="BH140" i="6"/>
  <c r="BG140" i="6"/>
  <c r="BF140" i="6"/>
  <c r="T140" i="6"/>
  <c r="R140" i="6"/>
  <c r="P140" i="6"/>
  <c r="BI126" i="6"/>
  <c r="BH126" i="6"/>
  <c r="BG126" i="6"/>
  <c r="BF126" i="6"/>
  <c r="T126" i="6"/>
  <c r="R126" i="6"/>
  <c r="P126" i="6"/>
  <c r="J119" i="6"/>
  <c r="F119" i="6"/>
  <c r="F117" i="6"/>
  <c r="E115" i="6"/>
  <c r="J92" i="6"/>
  <c r="F92" i="6"/>
  <c r="F90" i="6"/>
  <c r="E88" i="6"/>
  <c r="J26" i="6"/>
  <c r="E26" i="6"/>
  <c r="J120" i="6" s="1"/>
  <c r="J25" i="6"/>
  <c r="J20" i="6"/>
  <c r="E20" i="6"/>
  <c r="F93" i="6" s="1"/>
  <c r="J19" i="6"/>
  <c r="J14" i="6"/>
  <c r="J90" i="6" s="1"/>
  <c r="E7" i="6"/>
  <c r="E111" i="6"/>
  <c r="J39" i="5"/>
  <c r="J38" i="5"/>
  <c r="AY99" i="1" s="1"/>
  <c r="J37" i="5"/>
  <c r="AX99" i="1"/>
  <c r="BI216" i="5"/>
  <c r="BH216" i="5"/>
  <c r="BG216" i="5"/>
  <c r="BF216" i="5"/>
  <c r="T216" i="5"/>
  <c r="T215" i="5" s="1"/>
  <c r="R216" i="5"/>
  <c r="R215" i="5"/>
  <c r="P216" i="5"/>
  <c r="P215" i="5" s="1"/>
  <c r="BI206" i="5"/>
  <c r="BH206" i="5"/>
  <c r="BG206" i="5"/>
  <c r="BF206" i="5"/>
  <c r="T206" i="5"/>
  <c r="R206" i="5"/>
  <c r="P206" i="5"/>
  <c r="BI201" i="5"/>
  <c r="BH201" i="5"/>
  <c r="BG201" i="5"/>
  <c r="BF201" i="5"/>
  <c r="T201" i="5"/>
  <c r="R201" i="5"/>
  <c r="P201" i="5"/>
  <c r="BI196" i="5"/>
  <c r="BH196" i="5"/>
  <c r="BG196" i="5"/>
  <c r="BF196" i="5"/>
  <c r="T196" i="5"/>
  <c r="R196" i="5"/>
  <c r="P196" i="5"/>
  <c r="BI191" i="5"/>
  <c r="BH191" i="5"/>
  <c r="BG191" i="5"/>
  <c r="BF191" i="5"/>
  <c r="T191" i="5"/>
  <c r="R191" i="5"/>
  <c r="P191" i="5"/>
  <c r="BI185" i="5"/>
  <c r="BH185" i="5"/>
  <c r="BG185" i="5"/>
  <c r="BF185" i="5"/>
  <c r="T185" i="5"/>
  <c r="R185" i="5"/>
  <c r="P185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1" i="5"/>
  <c r="BH171" i="5"/>
  <c r="BG171" i="5"/>
  <c r="BF171" i="5"/>
  <c r="T171" i="5"/>
  <c r="R171" i="5"/>
  <c r="P171" i="5"/>
  <c r="BI164" i="5"/>
  <c r="BH164" i="5"/>
  <c r="BG164" i="5"/>
  <c r="BF164" i="5"/>
  <c r="T164" i="5"/>
  <c r="R164" i="5"/>
  <c r="P164" i="5"/>
  <c r="BI152" i="5"/>
  <c r="BH152" i="5"/>
  <c r="BG152" i="5"/>
  <c r="BF152" i="5"/>
  <c r="T152" i="5"/>
  <c r="R152" i="5"/>
  <c r="P152" i="5"/>
  <c r="BI147" i="5"/>
  <c r="BH147" i="5"/>
  <c r="BG147" i="5"/>
  <c r="BF147" i="5"/>
  <c r="T147" i="5"/>
  <c r="R147" i="5"/>
  <c r="P147" i="5"/>
  <c r="BI126" i="5"/>
  <c r="BH126" i="5"/>
  <c r="BG126" i="5"/>
  <c r="BF126" i="5"/>
  <c r="T126" i="5"/>
  <c r="R126" i="5"/>
  <c r="P126" i="5"/>
  <c r="J119" i="5"/>
  <c r="F119" i="5"/>
  <c r="F117" i="5"/>
  <c r="E115" i="5"/>
  <c r="J92" i="5"/>
  <c r="F92" i="5"/>
  <c r="F90" i="5"/>
  <c r="E88" i="5"/>
  <c r="J26" i="5"/>
  <c r="E26" i="5"/>
  <c r="J120" i="5" s="1"/>
  <c r="J25" i="5"/>
  <c r="J20" i="5"/>
  <c r="E20" i="5"/>
  <c r="F120" i="5"/>
  <c r="J19" i="5"/>
  <c r="J14" i="5"/>
  <c r="J90" i="5"/>
  <c r="E7" i="5"/>
  <c r="E111" i="5" s="1"/>
  <c r="J39" i="4"/>
  <c r="J38" i="4"/>
  <c r="AY98" i="1"/>
  <c r="J37" i="4"/>
  <c r="AX98" i="1"/>
  <c r="BI218" i="4"/>
  <c r="BH218" i="4"/>
  <c r="BG218" i="4"/>
  <c r="BF218" i="4"/>
  <c r="T218" i="4"/>
  <c r="R218" i="4"/>
  <c r="P218" i="4"/>
  <c r="BI212" i="4"/>
  <c r="BH212" i="4"/>
  <c r="BG212" i="4"/>
  <c r="BF212" i="4"/>
  <c r="T212" i="4"/>
  <c r="R212" i="4"/>
  <c r="P212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4" i="4"/>
  <c r="BH194" i="4"/>
  <c r="BG194" i="4"/>
  <c r="BF194" i="4"/>
  <c r="T194" i="4"/>
  <c r="R194" i="4"/>
  <c r="P194" i="4"/>
  <c r="BI180" i="4"/>
  <c r="BH180" i="4"/>
  <c r="BG180" i="4"/>
  <c r="BF180" i="4"/>
  <c r="T180" i="4"/>
  <c r="R180" i="4"/>
  <c r="P180" i="4"/>
  <c r="BI170" i="4"/>
  <c r="BH170" i="4"/>
  <c r="BG170" i="4"/>
  <c r="BF170" i="4"/>
  <c r="T170" i="4"/>
  <c r="R170" i="4"/>
  <c r="P170" i="4"/>
  <c r="BI164" i="4"/>
  <c r="BH164" i="4"/>
  <c r="BG164" i="4"/>
  <c r="BF164" i="4"/>
  <c r="T164" i="4"/>
  <c r="R164" i="4"/>
  <c r="P164" i="4"/>
  <c r="BI148" i="4"/>
  <c r="BH148" i="4"/>
  <c r="BG148" i="4"/>
  <c r="BF148" i="4"/>
  <c r="T148" i="4"/>
  <c r="R148" i="4"/>
  <c r="P148" i="4"/>
  <c r="BI136" i="4"/>
  <c r="BH136" i="4"/>
  <c r="BG136" i="4"/>
  <c r="BF136" i="4"/>
  <c r="T136" i="4"/>
  <c r="R136" i="4"/>
  <c r="P136" i="4"/>
  <c r="BI124" i="4"/>
  <c r="BH124" i="4"/>
  <c r="BG124" i="4"/>
  <c r="BF124" i="4"/>
  <c r="T124" i="4"/>
  <c r="R124" i="4"/>
  <c r="P124" i="4"/>
  <c r="J117" i="4"/>
  <c r="F117" i="4"/>
  <c r="F115" i="4"/>
  <c r="E113" i="4"/>
  <c r="J92" i="4"/>
  <c r="F92" i="4"/>
  <c r="F90" i="4"/>
  <c r="E88" i="4"/>
  <c r="J26" i="4"/>
  <c r="E26" i="4"/>
  <c r="J118" i="4" s="1"/>
  <c r="J25" i="4"/>
  <c r="J20" i="4"/>
  <c r="E20" i="4"/>
  <c r="F93" i="4" s="1"/>
  <c r="J19" i="4"/>
  <c r="J14" i="4"/>
  <c r="J90" i="4"/>
  <c r="E7" i="4"/>
  <c r="E109" i="4"/>
  <c r="J39" i="3"/>
  <c r="J38" i="3"/>
  <c r="AY97" i="1" s="1"/>
  <c r="J37" i="3"/>
  <c r="AX97" i="1"/>
  <c r="BI404" i="3"/>
  <c r="BH404" i="3"/>
  <c r="BG404" i="3"/>
  <c r="BF404" i="3"/>
  <c r="T404" i="3"/>
  <c r="R404" i="3"/>
  <c r="P404" i="3"/>
  <c r="BI398" i="3"/>
  <c r="BH398" i="3"/>
  <c r="BG398" i="3"/>
  <c r="BF398" i="3"/>
  <c r="T398" i="3"/>
  <c r="R398" i="3"/>
  <c r="P398" i="3"/>
  <c r="BI381" i="3"/>
  <c r="BH381" i="3"/>
  <c r="BG381" i="3"/>
  <c r="BF381" i="3"/>
  <c r="T381" i="3"/>
  <c r="R381" i="3"/>
  <c r="P381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6" i="3"/>
  <c r="BH366" i="3"/>
  <c r="BG366" i="3"/>
  <c r="BF366" i="3"/>
  <c r="T366" i="3"/>
  <c r="R366" i="3"/>
  <c r="P366" i="3"/>
  <c r="BI363" i="3"/>
  <c r="BH363" i="3"/>
  <c r="BG363" i="3"/>
  <c r="BF363" i="3"/>
  <c r="T363" i="3"/>
  <c r="R363" i="3"/>
  <c r="P363" i="3"/>
  <c r="BI357" i="3"/>
  <c r="BH357" i="3"/>
  <c r="BG357" i="3"/>
  <c r="BF357" i="3"/>
  <c r="T357" i="3"/>
  <c r="R357" i="3"/>
  <c r="P357" i="3"/>
  <c r="BI353" i="3"/>
  <c r="BH353" i="3"/>
  <c r="BG353" i="3"/>
  <c r="BF353" i="3"/>
  <c r="T353" i="3"/>
  <c r="R353" i="3"/>
  <c r="P353" i="3"/>
  <c r="BI346" i="3"/>
  <c r="BH346" i="3"/>
  <c r="BG346" i="3"/>
  <c r="BF346" i="3"/>
  <c r="T346" i="3"/>
  <c r="R346" i="3"/>
  <c r="P346" i="3"/>
  <c r="BI336" i="3"/>
  <c r="BH336" i="3"/>
  <c r="BG336" i="3"/>
  <c r="BF336" i="3"/>
  <c r="T336" i="3"/>
  <c r="R336" i="3"/>
  <c r="P336" i="3"/>
  <c r="BI330" i="3"/>
  <c r="BH330" i="3"/>
  <c r="BG330" i="3"/>
  <c r="BF330" i="3"/>
  <c r="T330" i="3"/>
  <c r="R330" i="3"/>
  <c r="P330" i="3"/>
  <c r="BI326" i="3"/>
  <c r="BH326" i="3"/>
  <c r="BG326" i="3"/>
  <c r="BF326" i="3"/>
  <c r="T326" i="3"/>
  <c r="R326" i="3"/>
  <c r="P326" i="3"/>
  <c r="BI321" i="3"/>
  <c r="BH321" i="3"/>
  <c r="BG321" i="3"/>
  <c r="BF321" i="3"/>
  <c r="T321" i="3"/>
  <c r="R321" i="3"/>
  <c r="P321" i="3"/>
  <c r="BI315" i="3"/>
  <c r="BH315" i="3"/>
  <c r="BG315" i="3"/>
  <c r="BF315" i="3"/>
  <c r="T315" i="3"/>
  <c r="R315" i="3"/>
  <c r="P315" i="3"/>
  <c r="BI310" i="3"/>
  <c r="BH310" i="3"/>
  <c r="BG310" i="3"/>
  <c r="BF310" i="3"/>
  <c r="T310" i="3"/>
  <c r="R310" i="3"/>
  <c r="P310" i="3"/>
  <c r="BI298" i="3"/>
  <c r="BH298" i="3"/>
  <c r="BG298" i="3"/>
  <c r="BF298" i="3"/>
  <c r="T298" i="3"/>
  <c r="R298" i="3"/>
  <c r="P298" i="3"/>
  <c r="BI292" i="3"/>
  <c r="BH292" i="3"/>
  <c r="BG292" i="3"/>
  <c r="BF292" i="3"/>
  <c r="T292" i="3"/>
  <c r="R292" i="3"/>
  <c r="P292" i="3"/>
  <c r="BI282" i="3"/>
  <c r="BH282" i="3"/>
  <c r="BG282" i="3"/>
  <c r="BF282" i="3"/>
  <c r="T282" i="3"/>
  <c r="R282" i="3"/>
  <c r="P282" i="3"/>
  <c r="BI276" i="3"/>
  <c r="BH276" i="3"/>
  <c r="BG276" i="3"/>
  <c r="BF276" i="3"/>
  <c r="T276" i="3"/>
  <c r="R276" i="3"/>
  <c r="P276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2" i="3"/>
  <c r="BH262" i="3"/>
  <c r="BG262" i="3"/>
  <c r="BF262" i="3"/>
  <c r="T262" i="3"/>
  <c r="R262" i="3"/>
  <c r="P262" i="3"/>
  <c r="BI251" i="3"/>
  <c r="BH251" i="3"/>
  <c r="BG251" i="3"/>
  <c r="BF251" i="3"/>
  <c r="T251" i="3"/>
  <c r="R251" i="3"/>
  <c r="P251" i="3"/>
  <c r="BI247" i="3"/>
  <c r="BH247" i="3"/>
  <c r="BG247" i="3"/>
  <c r="BF247" i="3"/>
  <c r="T247" i="3"/>
  <c r="R247" i="3"/>
  <c r="P247" i="3"/>
  <c r="BI240" i="3"/>
  <c r="BH240" i="3"/>
  <c r="BG240" i="3"/>
  <c r="BF240" i="3"/>
  <c r="T240" i="3"/>
  <c r="R240" i="3"/>
  <c r="P240" i="3"/>
  <c r="BI231" i="3"/>
  <c r="BH231" i="3"/>
  <c r="BG231" i="3"/>
  <c r="BF231" i="3"/>
  <c r="T231" i="3"/>
  <c r="R231" i="3"/>
  <c r="P231" i="3"/>
  <c r="BI222" i="3"/>
  <c r="BH222" i="3"/>
  <c r="BG222" i="3"/>
  <c r="BF222" i="3"/>
  <c r="T222" i="3"/>
  <c r="R222" i="3"/>
  <c r="P222" i="3"/>
  <c r="BI217" i="3"/>
  <c r="BH217" i="3"/>
  <c r="BG217" i="3"/>
  <c r="BF217" i="3"/>
  <c r="T217" i="3"/>
  <c r="R217" i="3"/>
  <c r="P217" i="3"/>
  <c r="BI187" i="3"/>
  <c r="BH187" i="3"/>
  <c r="BG187" i="3"/>
  <c r="BF187" i="3"/>
  <c r="T187" i="3"/>
  <c r="R187" i="3"/>
  <c r="P187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0" i="3"/>
  <c r="BH170" i="3"/>
  <c r="BG170" i="3"/>
  <c r="BF170" i="3"/>
  <c r="T170" i="3"/>
  <c r="R170" i="3"/>
  <c r="P170" i="3"/>
  <c r="BI153" i="3"/>
  <c r="BH153" i="3"/>
  <c r="BG153" i="3"/>
  <c r="BF153" i="3"/>
  <c r="T153" i="3"/>
  <c r="R153" i="3"/>
  <c r="P153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28" i="3"/>
  <c r="BH128" i="3"/>
  <c r="BG128" i="3"/>
  <c r="BF128" i="3"/>
  <c r="T128" i="3"/>
  <c r="R128" i="3"/>
  <c r="P128" i="3"/>
  <c r="J121" i="3"/>
  <c r="F121" i="3"/>
  <c r="F119" i="3"/>
  <c r="E117" i="3"/>
  <c r="J92" i="3"/>
  <c r="F92" i="3"/>
  <c r="F90" i="3"/>
  <c r="E88" i="3"/>
  <c r="J26" i="3"/>
  <c r="E26" i="3"/>
  <c r="J93" i="3"/>
  <c r="J25" i="3"/>
  <c r="J20" i="3"/>
  <c r="E20" i="3"/>
  <c r="F122" i="3"/>
  <c r="J19" i="3"/>
  <c r="J14" i="3"/>
  <c r="J119" i="3"/>
  <c r="E7" i="3"/>
  <c r="E84" i="3" s="1"/>
  <c r="J39" i="2"/>
  <c r="J38" i="2"/>
  <c r="AY96" i="1"/>
  <c r="J37" i="2"/>
  <c r="AX96" i="1"/>
  <c r="BI391" i="2"/>
  <c r="BH391" i="2"/>
  <c r="BG391" i="2"/>
  <c r="BF391" i="2"/>
  <c r="T391" i="2"/>
  <c r="T390" i="2"/>
  <c r="R391" i="2"/>
  <c r="R390" i="2"/>
  <c r="P391" i="2"/>
  <c r="P390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1" i="2"/>
  <c r="BH361" i="2"/>
  <c r="BG361" i="2"/>
  <c r="BF361" i="2"/>
  <c r="T361" i="2"/>
  <c r="R361" i="2"/>
  <c r="P361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0" i="2"/>
  <c r="BH330" i="2"/>
  <c r="BG330" i="2"/>
  <c r="BF330" i="2"/>
  <c r="T330" i="2"/>
  <c r="R330" i="2"/>
  <c r="P330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0" i="2"/>
  <c r="BH290" i="2"/>
  <c r="BG290" i="2"/>
  <c r="BF290" i="2"/>
  <c r="T290" i="2"/>
  <c r="R290" i="2"/>
  <c r="P290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1" i="2"/>
  <c r="BH261" i="2"/>
  <c r="BG261" i="2"/>
  <c r="BF261" i="2"/>
  <c r="T261" i="2"/>
  <c r="R261" i="2"/>
  <c r="P261" i="2"/>
  <c r="BI256" i="2"/>
  <c r="BH256" i="2"/>
  <c r="BG256" i="2"/>
  <c r="BF256" i="2"/>
  <c r="T256" i="2"/>
  <c r="R256" i="2"/>
  <c r="P256" i="2"/>
  <c r="BI251" i="2"/>
  <c r="BH251" i="2"/>
  <c r="BG251" i="2"/>
  <c r="BF251" i="2"/>
  <c r="T251" i="2"/>
  <c r="R251" i="2"/>
  <c r="P251" i="2"/>
  <c r="BI245" i="2"/>
  <c r="BH245" i="2"/>
  <c r="BG245" i="2"/>
  <c r="BF245" i="2"/>
  <c r="T245" i="2"/>
  <c r="R245" i="2"/>
  <c r="P245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28" i="2"/>
  <c r="BH228" i="2"/>
  <c r="BG228" i="2"/>
  <c r="BF228" i="2"/>
  <c r="T228" i="2"/>
  <c r="R228" i="2"/>
  <c r="P228" i="2"/>
  <c r="BI222" i="2"/>
  <c r="BH222" i="2"/>
  <c r="BG222" i="2"/>
  <c r="BF222" i="2"/>
  <c r="T222" i="2"/>
  <c r="R222" i="2"/>
  <c r="P222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79" i="2"/>
  <c r="BH179" i="2"/>
  <c r="BG179" i="2"/>
  <c r="BF179" i="2"/>
  <c r="T179" i="2"/>
  <c r="R179" i="2"/>
  <c r="P179" i="2"/>
  <c r="BI170" i="2"/>
  <c r="BH170" i="2"/>
  <c r="BG170" i="2"/>
  <c r="BF170" i="2"/>
  <c r="T170" i="2"/>
  <c r="R170" i="2"/>
  <c r="P170" i="2"/>
  <c r="BI164" i="2"/>
  <c r="BH164" i="2"/>
  <c r="BG164" i="2"/>
  <c r="BF164" i="2"/>
  <c r="T164" i="2"/>
  <c r="R164" i="2"/>
  <c r="P164" i="2"/>
  <c r="BI156" i="2"/>
  <c r="F39" i="2" s="1"/>
  <c r="BH156" i="2"/>
  <c r="BG156" i="2"/>
  <c r="BF156" i="2"/>
  <c r="J36" i="2" s="1"/>
  <c r="T156" i="2"/>
  <c r="R156" i="2"/>
  <c r="P156" i="2"/>
  <c r="BI147" i="2"/>
  <c r="BH147" i="2"/>
  <c r="F38" i="2" s="1"/>
  <c r="BG147" i="2"/>
  <c r="BF147" i="2"/>
  <c r="T147" i="2"/>
  <c r="R147" i="2"/>
  <c r="P147" i="2"/>
  <c r="BI141" i="2"/>
  <c r="BH141" i="2"/>
  <c r="BG141" i="2"/>
  <c r="BF141" i="2"/>
  <c r="T141" i="2"/>
  <c r="R141" i="2"/>
  <c r="P141" i="2"/>
  <c r="BI126" i="2"/>
  <c r="BH126" i="2"/>
  <c r="BG126" i="2"/>
  <c r="BF126" i="2"/>
  <c r="F36" i="2" s="1"/>
  <c r="T126" i="2"/>
  <c r="R126" i="2"/>
  <c r="P126" i="2"/>
  <c r="J119" i="2"/>
  <c r="F119" i="2"/>
  <c r="F117" i="2"/>
  <c r="E115" i="2"/>
  <c r="J92" i="2"/>
  <c r="F92" i="2"/>
  <c r="F90" i="2"/>
  <c r="E88" i="2"/>
  <c r="J26" i="2"/>
  <c r="E26" i="2"/>
  <c r="J120" i="2" s="1"/>
  <c r="J25" i="2"/>
  <c r="J20" i="2"/>
  <c r="E20" i="2"/>
  <c r="F120" i="2" s="1"/>
  <c r="J19" i="2"/>
  <c r="J14" i="2"/>
  <c r="J117" i="2" s="1"/>
  <c r="E7" i="2"/>
  <c r="E111" i="2" s="1"/>
  <c r="L90" i="1"/>
  <c r="AM90" i="1"/>
  <c r="AM89" i="1"/>
  <c r="L89" i="1"/>
  <c r="AM87" i="1"/>
  <c r="L87" i="1"/>
  <c r="L85" i="1"/>
  <c r="L84" i="1"/>
  <c r="J381" i="2"/>
  <c r="BK373" i="2"/>
  <c r="BK353" i="2"/>
  <c r="BK344" i="2"/>
  <c r="J336" i="2"/>
  <c r="BK321" i="2"/>
  <c r="J302" i="2"/>
  <c r="BK290" i="2"/>
  <c r="J269" i="2"/>
  <c r="J245" i="2"/>
  <c r="J228" i="2"/>
  <c r="J206" i="2"/>
  <c r="J179" i="2"/>
  <c r="BK147" i="2"/>
  <c r="AS95" i="1"/>
  <c r="J330" i="3"/>
  <c r="J292" i="3"/>
  <c r="J276" i="3"/>
  <c r="J187" i="3"/>
  <c r="BK363" i="3"/>
  <c r="J326" i="3"/>
  <c r="BK310" i="3"/>
  <c r="BK231" i="3"/>
  <c r="BK217" i="3"/>
  <c r="J147" i="3"/>
  <c r="J128" i="3"/>
  <c r="J357" i="3"/>
  <c r="BK330" i="3"/>
  <c r="BK262" i="3"/>
  <c r="J231" i="3"/>
  <c r="BK187" i="3"/>
  <c r="BK153" i="3"/>
  <c r="BK138" i="3"/>
  <c r="J336" i="3"/>
  <c r="J310" i="3"/>
  <c r="J282" i="3"/>
  <c r="J366" i="3"/>
  <c r="BK370" i="3"/>
  <c r="BK372" i="3"/>
  <c r="BK247" i="3"/>
  <c r="BK366" i="3"/>
  <c r="J176" i="3"/>
  <c r="J148" i="4"/>
  <c r="BK155" i="7"/>
  <c r="BK231" i="7"/>
  <c r="BK367" i="7"/>
  <c r="J276" i="7"/>
  <c r="BK166" i="7"/>
  <c r="BK309" i="7"/>
  <c r="BK359" i="7"/>
  <c r="BK311" i="7"/>
  <c r="J260" i="7"/>
  <c r="J1203" i="8"/>
  <c r="J1055" i="8"/>
  <c r="BK869" i="8"/>
  <c r="BK817" i="8"/>
  <c r="BK758" i="8"/>
  <c r="J679" i="8"/>
  <c r="J415" i="8"/>
  <c r="J1229" i="8"/>
  <c r="J1114" i="8"/>
  <c r="BK977" i="8"/>
  <c r="BK815" i="8"/>
  <c r="BK679" i="8"/>
  <c r="BK511" i="8"/>
  <c r="BK1183" i="8"/>
  <c r="BK1114" i="8"/>
  <c r="BK960" i="8"/>
  <c r="BK846" i="8"/>
  <c r="BK699" i="8"/>
  <c r="BK560" i="8"/>
  <c r="J312" i="8"/>
  <c r="J1209" i="8"/>
  <c r="J950" i="8"/>
  <c r="J741" i="8"/>
  <c r="J593" i="8"/>
  <c r="J362" i="8"/>
  <c r="BK1042" i="8"/>
  <c r="J911" i="8"/>
  <c r="J721" i="8"/>
  <c r="BK539" i="8"/>
  <c r="J445" i="8"/>
  <c r="J1062" i="8"/>
  <c r="J1001" i="8"/>
  <c r="BK830" i="8"/>
  <c r="BK566" i="8"/>
  <c r="J422" i="8"/>
  <c r="BK312" i="8"/>
  <c r="BK267" i="8"/>
  <c r="BK141" i="8"/>
  <c r="J1042" i="8"/>
  <c r="BK871" i="8"/>
  <c r="BK741" i="8"/>
  <c r="BK532" i="8"/>
  <c r="BK443" i="8"/>
  <c r="BK306" i="8"/>
  <c r="BK205" i="8"/>
  <c r="J1070" i="8"/>
  <c r="BK981" i="8"/>
  <c r="J853" i="8"/>
  <c r="J693" i="8"/>
  <c r="J386" i="8"/>
  <c r="J146" i="9"/>
  <c r="J141" i="9"/>
  <c r="J138" i="9"/>
  <c r="J135" i="9"/>
  <c r="BK204" i="10"/>
  <c r="J169" i="10"/>
  <c r="J198" i="10"/>
  <c r="BK156" i="10"/>
  <c r="J244" i="10"/>
  <c r="BK196" i="10"/>
  <c r="J170" i="11"/>
  <c r="J184" i="11"/>
  <c r="BK180" i="11"/>
  <c r="BK147" i="11"/>
  <c r="BK158" i="11"/>
  <c r="J127" i="12"/>
  <c r="J185" i="12"/>
  <c r="J140" i="13"/>
  <c r="J178" i="13"/>
  <c r="BK161" i="13"/>
  <c r="BK170" i="13"/>
  <c r="BK127" i="13"/>
  <c r="J152" i="13"/>
  <c r="J133" i="13"/>
  <c r="J145" i="14"/>
  <c r="J181" i="14"/>
  <c r="J152" i="14"/>
  <c r="BK209" i="14"/>
  <c r="BK168" i="14"/>
  <c r="BK134" i="14"/>
  <c r="J187" i="14"/>
  <c r="J157" i="14"/>
  <c r="J140" i="14"/>
  <c r="BK201" i="14"/>
  <c r="J165" i="14"/>
  <c r="BK207" i="14"/>
  <c r="J166" i="14"/>
  <c r="J146" i="14"/>
  <c r="BK183" i="14"/>
  <c r="J131" i="14"/>
  <c r="J193" i="15"/>
  <c r="BK128" i="15"/>
  <c r="BK279" i="15"/>
  <c r="J170" i="15"/>
  <c r="J141" i="15"/>
  <c r="J316" i="15"/>
  <c r="BK261" i="15"/>
  <c r="J211" i="15"/>
  <c r="J311" i="15"/>
  <c r="BK218" i="15"/>
  <c r="BK199" i="15"/>
  <c r="BK141" i="15"/>
  <c r="BK291" i="15"/>
  <c r="J282" i="15"/>
  <c r="BK236" i="15"/>
  <c r="J179" i="15"/>
  <c r="J128" i="15"/>
  <c r="J289" i="15"/>
  <c r="BK246" i="15"/>
  <c r="J204" i="15"/>
  <c r="BK316" i="15"/>
  <c r="J279" i="15"/>
  <c r="BK177" i="15"/>
  <c r="BK138" i="16"/>
  <c r="BK140" i="16"/>
  <c r="J135" i="16"/>
  <c r="J148" i="17"/>
  <c r="BK141" i="17"/>
  <c r="BK179" i="18"/>
  <c r="J143" i="18"/>
  <c r="BK146" i="18"/>
  <c r="J179" i="18"/>
  <c r="J162" i="18"/>
  <c r="J185" i="18"/>
  <c r="J164" i="18"/>
  <c r="BK215" i="19"/>
  <c r="BK270" i="19"/>
  <c r="J254" i="19"/>
  <c r="J202" i="19"/>
  <c r="BK277" i="19"/>
  <c r="BK186" i="19"/>
  <c r="BK263" i="19"/>
  <c r="BK182" i="19"/>
  <c r="J178" i="19"/>
  <c r="J134" i="19"/>
  <c r="J243" i="19"/>
  <c r="BK231" i="19"/>
  <c r="J128" i="19"/>
  <c r="J252" i="19"/>
  <c r="BK248" i="19"/>
  <c r="J228" i="19"/>
  <c r="J169" i="19"/>
  <c r="BK134" i="19"/>
  <c r="BK169" i="19"/>
  <c r="J174" i="20"/>
  <c r="BK191" i="20"/>
  <c r="BK160" i="20"/>
  <c r="BK174" i="20"/>
  <c r="BK154" i="20"/>
  <c r="BK125" i="20"/>
  <c r="J160" i="20"/>
  <c r="BK153" i="20"/>
  <c r="BK136" i="20"/>
  <c r="BK391" i="2"/>
  <c r="BK369" i="2"/>
  <c r="BK356" i="2"/>
  <c r="BK347" i="2"/>
  <c r="BK325" i="2"/>
  <c r="BK302" i="2"/>
  <c r="BK298" i="2"/>
  <c r="J283" i="2"/>
  <c r="J266" i="2"/>
  <c r="BK245" i="2"/>
  <c r="J235" i="2"/>
  <c r="J213" i="2"/>
  <c r="BK179" i="2"/>
  <c r="J164" i="2"/>
  <c r="J126" i="2"/>
  <c r="F37" i="2"/>
  <c r="BK353" i="3"/>
  <c r="J180" i="3"/>
  <c r="BK398" i="3"/>
  <c r="BK170" i="3"/>
  <c r="BK200" i="4"/>
  <c r="J136" i="4"/>
  <c r="BK136" i="4"/>
  <c r="BK152" i="5"/>
  <c r="J152" i="5"/>
  <c r="BK191" i="5"/>
  <c r="J179" i="5"/>
  <c r="J233" i="6"/>
  <c r="BK158" i="6"/>
  <c r="BK192" i="6"/>
  <c r="J126" i="6"/>
  <c r="BK209" i="6"/>
  <c r="J152" i="6"/>
  <c r="BK175" i="6"/>
  <c r="J140" i="6"/>
  <c r="J345" i="7"/>
  <c r="BK288" i="7"/>
  <c r="J396" i="7"/>
  <c r="BK253" i="7"/>
  <c r="BK392" i="7"/>
  <c r="J166" i="7"/>
  <c r="J392" i="7"/>
  <c r="BK295" i="7"/>
  <c r="J295" i="7"/>
  <c r="BK160" i="7"/>
  <c r="J160" i="7"/>
  <c r="BK213" i="7"/>
  <c r="J1234" i="8"/>
  <c r="BK1174" i="8"/>
  <c r="J966" i="8"/>
  <c r="J824" i="8"/>
  <c r="BK606" i="8"/>
  <c r="BK439" i="8"/>
  <c r="J260" i="8"/>
  <c r="BK1163" i="8"/>
  <c r="BK997" i="8"/>
  <c r="BK880" i="8"/>
  <c r="BK805" i="8"/>
  <c r="J653" i="8"/>
  <c r="BK235" i="8"/>
  <c r="J151" i="8"/>
  <c r="J981" i="8"/>
  <c r="J857" i="8"/>
  <c r="BK719" i="8"/>
  <c r="BK631" i="8"/>
  <c r="J439" i="8"/>
  <c r="BK1240" i="8"/>
  <c r="BK971" i="8"/>
  <c r="J851" i="8"/>
  <c r="J708" i="8"/>
  <c r="J539" i="8"/>
  <c r="J199" i="8"/>
  <c r="BK1030" i="8"/>
  <c r="BK824" i="8"/>
  <c r="J673" i="8"/>
  <c r="J535" i="8"/>
  <c r="J391" i="8"/>
  <c r="J1078" i="8"/>
  <c r="BK928" i="8"/>
  <c r="BK762" i="8"/>
  <c r="J566" i="8"/>
  <c r="BK415" i="8"/>
  <c r="BK292" i="8"/>
  <c r="BK251" i="8"/>
  <c r="BK1203" i="8"/>
  <c r="BK1062" i="8"/>
  <c r="BK904" i="8"/>
  <c r="J788" i="8"/>
  <c r="J734" i="8"/>
  <c r="BK272" i="8"/>
  <c r="J155" i="8"/>
  <c r="BK992" i="8"/>
  <c r="BK863" i="8"/>
  <c r="BK695" i="8"/>
  <c r="J560" i="8"/>
  <c r="BK325" i="8"/>
  <c r="BK130" i="8"/>
  <c r="BK132" i="9"/>
  <c r="J144" i="9"/>
  <c r="BK229" i="10"/>
  <c r="J185" i="10"/>
  <c r="BK248" i="10"/>
  <c r="BK177" i="10"/>
  <c r="J146" i="10"/>
  <c r="J225" i="10"/>
  <c r="J179" i="10"/>
  <c r="BK173" i="11"/>
  <c r="BK140" i="11"/>
  <c r="J152" i="11"/>
  <c r="BK176" i="11"/>
  <c r="J160" i="11"/>
  <c r="J136" i="12"/>
  <c r="J176" i="12"/>
  <c r="J195" i="13"/>
  <c r="J175" i="13"/>
  <c r="J149" i="13"/>
  <c r="BK381" i="2"/>
  <c r="BK366" i="2"/>
  <c r="J356" i="2"/>
  <c r="J347" i="2"/>
  <c r="J341" i="2"/>
  <c r="BK330" i="2"/>
  <c r="J321" i="2"/>
  <c r="BK300" i="2"/>
  <c r="J290" i="2"/>
  <c r="BK266" i="2"/>
  <c r="BK256" i="2"/>
  <c r="J240" i="2"/>
  <c r="BK213" i="2"/>
  <c r="J210" i="2"/>
  <c r="BK186" i="2"/>
  <c r="BK156" i="2"/>
  <c r="J141" i="2"/>
  <c r="BK147" i="3"/>
  <c r="BK357" i="3"/>
  <c r="J218" i="4"/>
  <c r="J180" i="4"/>
  <c r="BK180" i="4"/>
  <c r="BK206" i="4"/>
  <c r="J181" i="5"/>
  <c r="BK206" i="5"/>
  <c r="J216" i="5"/>
  <c r="BK213" i="6"/>
  <c r="J254" i="6"/>
  <c r="J146" i="6"/>
  <c r="BK223" i="6"/>
  <c r="J164" i="6"/>
  <c r="BK206" i="6"/>
  <c r="J158" i="6"/>
  <c r="BK323" i="7"/>
  <c r="BK247" i="7"/>
  <c r="J385" i="7"/>
  <c r="J311" i="7"/>
  <c r="BK148" i="7"/>
  <c r="BK302" i="7"/>
  <c r="J148" i="7"/>
  <c r="J380" i="7"/>
  <c r="BK271" i="7"/>
  <c r="J339" i="7"/>
  <c r="BK396" i="7"/>
  <c r="J1159" i="8"/>
  <c r="BK955" i="8"/>
  <c r="J841" i="8"/>
  <c r="BK771" i="8"/>
  <c r="BK647" i="8"/>
  <c r="J459" i="8"/>
  <c r="BK1234" i="8"/>
  <c r="J1217" i="8"/>
  <c r="BK1038" i="8"/>
  <c r="BK883" i="8"/>
  <c r="J859" i="8"/>
  <c r="J712" i="8"/>
  <c r="J600" i="8"/>
  <c r="BK1229" i="8"/>
  <c r="BK1020" i="8"/>
  <c r="J880" i="8"/>
  <c r="J771" i="8"/>
  <c r="BK686" i="8"/>
  <c r="J504" i="8"/>
  <c r="BK151" i="8"/>
  <c r="J960" i="8"/>
  <c r="J750" i="8"/>
  <c r="BK597" i="8"/>
  <c r="BK408" i="8"/>
  <c r="J235" i="8"/>
  <c r="J913" i="8"/>
  <c r="J731" i="8"/>
  <c r="J647" i="8"/>
  <c r="J532" i="8"/>
  <c r="J331" i="8"/>
  <c r="J1008" i="8"/>
  <c r="BK865" i="8"/>
  <c r="BK833" i="8"/>
  <c r="BK600" i="8"/>
  <c r="J408" i="8"/>
  <c r="J156" i="9"/>
  <c r="BK156" i="9"/>
  <c r="BK159" i="9"/>
  <c r="J222" i="10"/>
  <c r="BK179" i="10"/>
  <c r="BK127" i="10"/>
  <c r="BK135" i="10"/>
  <c r="BK198" i="10"/>
  <c r="J141" i="10"/>
  <c r="J145" i="11"/>
  <c r="J140" i="11"/>
  <c r="J150" i="11"/>
  <c r="BK127" i="11"/>
  <c r="BK170" i="11"/>
  <c r="BK180" i="13"/>
  <c r="J143" i="13"/>
  <c r="BK205" i="14"/>
  <c r="J155" i="14"/>
  <c r="J201" i="14"/>
  <c r="BK146" i="14"/>
  <c r="J132" i="14"/>
  <c r="BK163" i="14"/>
  <c r="J143" i="14"/>
  <c r="BK194" i="14"/>
  <c r="J212" i="14"/>
  <c r="BK169" i="14"/>
  <c r="BK192" i="14"/>
  <c r="J137" i="14"/>
  <c r="BK312" i="15"/>
  <c r="BK276" i="15"/>
  <c r="J182" i="15"/>
  <c r="J290" i="15"/>
  <c r="J268" i="15"/>
  <c r="BK164" i="15"/>
  <c r="J299" i="15"/>
  <c r="J248" i="15"/>
  <c r="BK182" i="15"/>
  <c r="BK290" i="15"/>
  <c r="J222" i="15"/>
  <c r="BK135" i="16"/>
  <c r="BK148" i="17"/>
  <c r="BK144" i="17"/>
  <c r="BK177" i="18"/>
  <c r="J177" i="18"/>
  <c r="J181" i="18"/>
  <c r="J158" i="18"/>
  <c r="BK141" i="18"/>
  <c r="J260" i="19"/>
  <c r="BK274" i="19"/>
  <c r="J231" i="19"/>
  <c r="J245" i="19"/>
  <c r="BK178" i="19"/>
  <c r="BK228" i="19"/>
  <c r="BK167" i="19"/>
  <c r="J270" i="19"/>
  <c r="J147" i="19"/>
  <c r="BK256" i="19"/>
  <c r="BK243" i="19"/>
  <c r="BK162" i="19"/>
  <c r="BK234" i="19"/>
  <c r="J146" i="20"/>
  <c r="BK163" i="20"/>
  <c r="BK146" i="20"/>
  <c r="BK384" i="2"/>
  <c r="J369" i="2"/>
  <c r="J361" i="2"/>
  <c r="J350" i="2"/>
  <c r="BK341" i="2"/>
  <c r="J338" i="2"/>
  <c r="J325" i="2"/>
  <c r="J317" i="2"/>
  <c r="J313" i="2"/>
  <c r="J298" i="2"/>
  <c r="BK283" i="2"/>
  <c r="BK269" i="2"/>
  <c r="BK261" i="2"/>
  <c r="J251" i="2"/>
  <c r="BK240" i="2"/>
  <c r="BK222" i="2"/>
  <c r="BK206" i="2"/>
  <c r="J186" i="2"/>
  <c r="BK170" i="2"/>
  <c r="J156" i="2"/>
  <c r="BK126" i="2"/>
  <c r="AS111" i="1"/>
  <c r="BK266" i="3"/>
  <c r="J240" i="3"/>
  <c r="J315" i="3"/>
  <c r="J251" i="3"/>
  <c r="BK346" i="3"/>
  <c r="BK404" i="3"/>
  <c r="BK315" i="3"/>
  <c r="BK212" i="4"/>
  <c r="J124" i="4"/>
  <c r="BK164" i="4"/>
  <c r="BK124" i="4"/>
  <c r="J212" i="4"/>
  <c r="BK181" i="5"/>
  <c r="J191" i="5"/>
  <c r="BK179" i="5"/>
  <c r="J171" i="5"/>
  <c r="J185" i="5"/>
  <c r="J201" i="5"/>
  <c r="BK218" i="6"/>
  <c r="BK152" i="6"/>
  <c r="BK186" i="6"/>
  <c r="BK254" i="6"/>
  <c r="J213" i="6"/>
  <c r="J186" i="6"/>
  <c r="J237" i="6"/>
  <c r="BK198" i="6"/>
  <c r="BK146" i="6"/>
  <c r="J364" i="7"/>
  <c r="J302" i="7"/>
  <c r="J253" i="7"/>
  <c r="J401" i="7"/>
  <c r="BK354" i="7"/>
  <c r="J198" i="7"/>
  <c r="BK401" i="7"/>
  <c r="J213" i="7"/>
  <c r="J126" i="7"/>
  <c r="BK276" i="7"/>
  <c r="J367" i="7"/>
  <c r="J281" i="7"/>
  <c r="J182" i="7"/>
  <c r="BK238" i="7"/>
  <c r="J288" i="7"/>
  <c r="BK223" i="7"/>
  <c r="BK1245" i="8"/>
  <c r="J1183" i="8"/>
  <c r="BK987" i="8"/>
  <c r="J889" i="8"/>
  <c r="BK835" i="8"/>
  <c r="BK811" i="8"/>
  <c r="BK750" i="8"/>
  <c r="J614" i="8"/>
  <c r="BK492" i="8"/>
  <c r="BK373" i="8"/>
  <c r="BK188" i="8"/>
  <c r="J1137" i="8"/>
  <c r="BK1055" i="8"/>
  <c r="BK887" i="8"/>
  <c r="J835" i="8"/>
  <c r="BK795" i="8"/>
  <c r="BK664" i="8"/>
  <c r="BK614" i="8"/>
  <c r="J295" i="8"/>
  <c r="BK1223" i="8"/>
  <c r="J1018" i="8"/>
  <c r="J937" i="8"/>
  <c r="J811" i="8"/>
  <c r="BK712" i="8"/>
  <c r="BK625" i="8"/>
  <c r="BK515" i="8"/>
  <c r="J344" i="8"/>
  <c r="J1245" i="8"/>
  <c r="J1087" i="8"/>
  <c r="J869" i="8"/>
  <c r="BK642" i="8"/>
  <c r="BK535" i="8"/>
  <c r="BK260" i="8"/>
  <c r="BK1049" i="8"/>
  <c r="BK1008" i="8"/>
  <c r="BK788" i="8"/>
  <c r="BK734" i="8"/>
  <c r="J659" i="8"/>
  <c r="J631" i="8"/>
  <c r="BK475" i="8"/>
  <c r="BK362" i="8"/>
  <c r="J987" i="8"/>
  <c r="BK911" i="8"/>
  <c r="J758" i="8"/>
  <c r="J475" i="8"/>
  <c r="BK367" i="8"/>
  <c r="BK331" i="8"/>
  <c r="J279" i="8"/>
  <c r="J188" i="8"/>
  <c r="J146" i="8"/>
  <c r="BK1155" i="8"/>
  <c r="BK1102" i="8"/>
  <c r="J997" i="8"/>
  <c r="BK909" i="8"/>
  <c r="J846" i="8"/>
  <c r="BK773" i="8"/>
  <c r="BK693" i="8"/>
  <c r="BK459" i="8"/>
  <c r="BK425" i="8"/>
  <c r="J251" i="8"/>
  <c r="J224" i="8"/>
  <c r="J1102" i="8"/>
  <c r="J1023" i="8"/>
  <c r="BK966" i="8"/>
  <c r="J871" i="8"/>
  <c r="BK841" i="8"/>
  <c r="BK737" i="8"/>
  <c r="BK588" i="8"/>
  <c r="J515" i="8"/>
  <c r="BK283" i="8"/>
  <c r="BK182" i="8"/>
  <c r="BK138" i="9"/>
  <c r="BK153" i="9"/>
  <c r="BK135" i="9"/>
  <c r="BK148" i="9"/>
  <c r="BK214" i="10"/>
  <c r="J201" i="10"/>
  <c r="J177" i="10"/>
  <c r="BK146" i="10"/>
  <c r="BK225" i="10"/>
  <c r="J212" i="10"/>
  <c r="J210" i="10"/>
  <c r="J193" i="10"/>
  <c r="J167" i="10"/>
  <c r="J232" i="10"/>
  <c r="J206" i="10"/>
  <c r="BK175" i="10"/>
  <c r="BK152" i="10"/>
  <c r="BK155" i="11"/>
  <c r="BK134" i="11"/>
  <c r="BK137" i="11"/>
  <c r="J173" i="11"/>
  <c r="BK150" i="11"/>
  <c r="J134" i="11"/>
  <c r="J155" i="11"/>
  <c r="J137" i="11"/>
  <c r="BK169" i="12"/>
  <c r="BK165" i="12"/>
  <c r="BK161" i="12"/>
  <c r="J159" i="12"/>
  <c r="J156" i="12"/>
  <c r="J153" i="12"/>
  <c r="J148" i="12"/>
  <c r="J145" i="12"/>
  <c r="BK142" i="12"/>
  <c r="BK139" i="12"/>
  <c r="BK127" i="12"/>
  <c r="J189" i="12"/>
  <c r="BK185" i="12"/>
  <c r="BK181" i="12"/>
  <c r="J179" i="12"/>
  <c r="BK176" i="12"/>
  <c r="BK172" i="12"/>
  <c r="J169" i="12"/>
  <c r="J165" i="12"/>
  <c r="J161" i="12"/>
  <c r="BK156" i="12"/>
  <c r="J151" i="12"/>
  <c r="BK145" i="12"/>
  <c r="J142" i="12"/>
  <c r="BK136" i="12"/>
  <c r="BK133" i="12"/>
  <c r="BK151" i="12"/>
  <c r="J201" i="13"/>
  <c r="J185" i="13"/>
  <c r="BK149" i="13"/>
  <c r="BK133" i="13"/>
  <c r="BK185" i="13"/>
  <c r="J173" i="13"/>
  <c r="BK192" i="13"/>
  <c r="J188" i="13"/>
  <c r="J192" i="13"/>
  <c r="BK175" i="13"/>
  <c r="BK140" i="13"/>
  <c r="J161" i="13"/>
  <c r="J138" i="13"/>
  <c r="J146" i="13"/>
  <c r="J169" i="14"/>
  <c r="J141" i="14"/>
  <c r="J214" i="14"/>
  <c r="J203" i="14"/>
  <c r="BK160" i="14"/>
  <c r="BK132" i="14"/>
  <c r="BK180" i="14"/>
  <c r="BK149" i="14"/>
  <c r="BK135" i="14"/>
  <c r="J205" i="14"/>
  <c r="BK185" i="14"/>
  <c r="BK129" i="14"/>
  <c r="J196" i="14"/>
  <c r="J160" i="14"/>
  <c r="BK196" i="14"/>
  <c r="BK181" i="14"/>
  <c r="J149" i="14"/>
  <c r="J207" i="14"/>
  <c r="BK177" i="14"/>
  <c r="BK157" i="14"/>
  <c r="J225" i="15"/>
  <c r="BK204" i="15"/>
  <c r="J153" i="15"/>
  <c r="J302" i="15"/>
  <c r="BK287" i="15"/>
  <c r="BK278" i="15"/>
  <c r="J162" i="15"/>
  <c r="J306" i="15"/>
  <c r="J283" i="15"/>
  <c r="J230" i="15"/>
  <c r="J291" i="15"/>
  <c r="J278" i="15"/>
  <c r="J209" i="15"/>
  <c r="BK168" i="15"/>
  <c r="J310" i="15"/>
  <c r="BK286" i="15"/>
  <c r="BK281" i="15"/>
  <c r="BK211" i="15"/>
  <c r="BK292" i="15"/>
  <c r="BK274" i="15"/>
  <c r="J233" i="15"/>
  <c r="J177" i="15"/>
  <c r="J286" i="15"/>
  <c r="J239" i="15"/>
  <c r="J147" i="16"/>
  <c r="J128" i="16"/>
  <c r="J144" i="17"/>
  <c r="J130" i="17"/>
  <c r="BK135" i="17"/>
  <c r="BK164" i="18"/>
  <c r="J188" i="18"/>
  <c r="J160" i="18"/>
  <c r="BK188" i="18"/>
  <c r="BK160" i="18"/>
  <c r="BK237" i="19"/>
  <c r="BK128" i="19"/>
  <c r="J202" i="20"/>
  <c r="J177" i="20"/>
  <c r="BK202" i="20"/>
  <c r="J169" i="20"/>
  <c r="BK141" i="20"/>
  <c r="BK197" i="20"/>
  <c r="BK168" i="20"/>
  <c r="BK134" i="20"/>
  <c r="J191" i="20"/>
  <c r="BK157" i="20"/>
  <c r="J149" i="20"/>
  <c r="J125" i="20"/>
  <c r="J384" i="2"/>
  <c r="J373" i="2"/>
  <c r="BK361" i="2"/>
  <c r="J353" i="2"/>
  <c r="BK338" i="2"/>
  <c r="J330" i="2"/>
  <c r="BK313" i="2"/>
  <c r="BK296" i="2"/>
  <c r="J279" i="2"/>
  <c r="J256" i="2"/>
  <c r="BK235" i="2"/>
  <c r="J222" i="2"/>
  <c r="BK189" i="2"/>
  <c r="J170" i="2"/>
  <c r="J147" i="2"/>
  <c r="AS103" i="1"/>
  <c r="J381" i="3"/>
  <c r="BK282" i="3"/>
  <c r="J262" i="3"/>
  <c r="BK240" i="3"/>
  <c r="BK128" i="3"/>
  <c r="J353" i="3"/>
  <c r="J321" i="3"/>
  <c r="J269" i="3"/>
  <c r="J222" i="3"/>
  <c r="BK180" i="3"/>
  <c r="BK142" i="3"/>
  <c r="BK381" i="3"/>
  <c r="J346" i="3"/>
  <c r="BK276" i="3"/>
  <c r="J247" i="3"/>
  <c r="BK222" i="3"/>
  <c r="BK176" i="3"/>
  <c r="J142" i="3"/>
  <c r="J372" i="3"/>
  <c r="BK321" i="3"/>
  <c r="BK298" i="3"/>
  <c r="BK251" i="3"/>
  <c r="J363" i="3"/>
  <c r="J298" i="3"/>
  <c r="J153" i="3"/>
  <c r="BK326" i="3"/>
  <c r="J138" i="3"/>
  <c r="BK269" i="3"/>
  <c r="J170" i="4"/>
  <c r="BK218" i="4"/>
  <c r="J194" i="4"/>
  <c r="BK170" i="4"/>
  <c r="BK201" i="5"/>
  <c r="BK216" i="5"/>
  <c r="J196" i="5"/>
  <c r="J126" i="5"/>
  <c r="J206" i="5"/>
  <c r="J206" i="6"/>
  <c r="J223" i="6"/>
  <c r="BK140" i="6"/>
  <c r="J218" i="6"/>
  <c r="J175" i="6"/>
  <c r="J209" i="6"/>
  <c r="BK372" i="7"/>
  <c r="BK300" i="7"/>
  <c r="BK182" i="7"/>
  <c r="BK380" i="7"/>
  <c r="J271" i="7"/>
  <c r="BK185" i="7"/>
  <c r="BK345" i="7"/>
  <c r="BK164" i="7"/>
  <c r="BK195" i="7"/>
  <c r="BK339" i="7"/>
  <c r="J155" i="7"/>
  <c r="BK281" i="7"/>
  <c r="J164" i="7"/>
  <c r="BK170" i="7"/>
  <c r="J1226" i="8"/>
  <c r="BK1107" i="8"/>
  <c r="J904" i="8"/>
  <c r="BK859" i="8"/>
  <c r="J773" i="8"/>
  <c r="J695" i="8"/>
  <c r="J443" i="8"/>
  <c r="J306" i="8"/>
  <c r="BK1226" i="8"/>
  <c r="BK1118" i="8"/>
  <c r="J992" i="8"/>
  <c r="J863" i="8"/>
  <c r="J762" i="8"/>
  <c r="BK636" i="8"/>
  <c r="BK1217" i="8"/>
  <c r="J1093" i="8"/>
  <c r="J876" i="8"/>
  <c r="BK748" i="8"/>
  <c r="BK653" i="8"/>
  <c r="BK483" i="8"/>
  <c r="BK160" i="8"/>
  <c r="BK1197" i="8"/>
  <c r="BK822" i="8"/>
  <c r="BK673" i="8"/>
  <c r="J425" i="8"/>
  <c r="BK155" i="8"/>
  <c r="J977" i="8"/>
  <c r="J783" i="8"/>
  <c r="J664" i="8"/>
  <c r="J625" i="8"/>
  <c r="J367" i="8"/>
  <c r="J1049" i="8"/>
  <c r="J946" i="8"/>
  <c r="BK853" i="8"/>
  <c r="BK579" i="8"/>
  <c r="BK451" i="8"/>
  <c r="J303" i="8"/>
  <c r="J241" i="8"/>
  <c r="J130" i="8"/>
  <c r="BK1137" i="8"/>
  <c r="J955" i="8"/>
  <c r="J815" i="8"/>
  <c r="J737" i="8"/>
  <c r="BK544" i="8"/>
  <c r="BK448" i="8"/>
  <c r="BK295" i="8"/>
  <c r="J176" i="8"/>
  <c r="BK1087" i="8"/>
  <c r="BK950" i="8"/>
  <c r="J830" i="8"/>
  <c r="BK659" i="8"/>
  <c r="J492" i="8"/>
  <c r="BK224" i="8"/>
  <c r="BK144" i="9"/>
  <c r="J159" i="9"/>
  <c r="J153" i="9"/>
  <c r="J132" i="9"/>
  <c r="BK206" i="10"/>
  <c r="BK244" i="10"/>
  <c r="J171" i="10"/>
  <c r="J127" i="10"/>
  <c r="J219" i="10"/>
  <c r="BK184" i="11"/>
  <c r="BK143" i="11"/>
  <c r="J147" i="11"/>
  <c r="BK164" i="11"/>
  <c r="J143" i="11"/>
  <c r="J180" i="11"/>
  <c r="BK148" i="12"/>
  <c r="BK179" i="12"/>
  <c r="BK155" i="13"/>
  <c r="J127" i="13"/>
  <c r="BK137" i="14"/>
  <c r="BK165" i="14"/>
  <c r="BK140" i="14"/>
  <c r="J183" i="14"/>
  <c r="BK143" i="14"/>
  <c r="J194" i="14"/>
  <c r="BK145" i="14"/>
  <c r="BK214" i="14"/>
  <c r="BK166" i="14"/>
  <c r="J209" i="14"/>
  <c r="J163" i="14"/>
  <c r="BK138" i="14"/>
  <c r="J174" i="14"/>
  <c r="BK193" i="15"/>
  <c r="J284" i="15"/>
  <c r="J214" i="15"/>
  <c r="J312" i="15"/>
  <c r="J287" i="15"/>
  <c r="J270" i="15"/>
  <c r="J199" i="15"/>
  <c r="BK302" i="15"/>
  <c r="J265" i="15"/>
  <c r="BK225" i="15"/>
  <c r="BK310" i="15"/>
  <c r="BK214" i="15"/>
  <c r="BK147" i="16"/>
  <c r="BK128" i="16"/>
  <c r="J141" i="17"/>
  <c r="BK138" i="17"/>
  <c r="J146" i="18"/>
  <c r="BK162" i="18"/>
  <c r="BK183" i="18"/>
  <c r="J132" i="18"/>
  <c r="BK132" i="18"/>
  <c r="J188" i="19"/>
  <c r="J263" i="19"/>
  <c r="BK252" i="19"/>
  <c r="BK258" i="19"/>
  <c r="J289" i="19"/>
  <c r="J250" i="19"/>
  <c r="J153" i="19"/>
  <c r="J258" i="19"/>
  <c r="BK153" i="19"/>
  <c r="J266" i="19"/>
  <c r="BK245" i="19"/>
  <c r="BK173" i="19"/>
  <c r="J238" i="19"/>
  <c r="J162" i="19"/>
  <c r="BK186" i="20"/>
  <c r="J186" i="20"/>
  <c r="J155" i="20"/>
  <c r="BK169" i="20"/>
  <c r="J157" i="20"/>
  <c r="BK155" i="20"/>
  <c r="J134" i="20"/>
  <c r="BK376" i="2"/>
  <c r="J266" i="3"/>
  <c r="BK336" i="3"/>
  <c r="J398" i="3"/>
  <c r="BK202" i="4"/>
  <c r="J202" i="4"/>
  <c r="J200" i="4"/>
  <c r="BK194" i="4"/>
  <c r="J147" i="5"/>
  <c r="J164" i="5"/>
  <c r="BK185" i="5"/>
  <c r="BK171" i="5"/>
  <c r="BK164" i="5"/>
  <c r="J170" i="6"/>
  <c r="J198" i="6"/>
  <c r="BK233" i="6"/>
  <c r="J192" i="6"/>
  <c r="BK230" i="6"/>
  <c r="BK170" i="6"/>
  <c r="BK126" i="6"/>
  <c r="BK320" i="7"/>
  <c r="J223" i="7"/>
  <c r="BK364" i="7"/>
  <c r="J309" i="7"/>
  <c r="J195" i="7"/>
  <c r="J359" i="7"/>
  <c r="BK139" i="7"/>
  <c r="J354" i="7"/>
  <c r="J265" i="7"/>
  <c r="J320" i="7"/>
  <c r="J231" i="7"/>
  <c r="J247" i="7"/>
  <c r="J300" i="7"/>
  <c r="J1240" i="8"/>
  <c r="J1118" i="8"/>
  <c r="BK937" i="8"/>
  <c r="J833" i="8"/>
  <c r="BK731" i="8"/>
  <c r="J588" i="8"/>
  <c r="BK386" i="8"/>
  <c r="BK199" i="8"/>
  <c r="BK1209" i="8"/>
  <c r="BK1003" i="8"/>
  <c r="BK876" i="8"/>
  <c r="BK799" i="8"/>
  <c r="J697" i="8"/>
  <c r="BK593" i="8"/>
  <c r="BK166" i="8"/>
  <c r="J1155" i="8"/>
  <c r="BK1001" i="8"/>
  <c r="J928" i="8"/>
  <c r="BK783" i="8"/>
  <c r="BK569" i="8"/>
  <c r="J141" i="8"/>
  <c r="BK1070" i="8"/>
  <c r="J809" i="8"/>
  <c r="J597" i="8"/>
  <c r="J267" i="8"/>
  <c r="J1038" i="8"/>
  <c r="J799" i="8"/>
  <c r="J686" i="8"/>
  <c r="BK520" i="8"/>
  <c r="J373" i="8"/>
  <c r="J325" i="8"/>
  <c r="BK1018" i="8"/>
  <c r="J887" i="8"/>
  <c r="BK721" i="8"/>
  <c r="J483" i="8"/>
  <c r="BK344" i="8"/>
  <c r="J283" i="8"/>
  <c r="J166" i="8"/>
  <c r="J1197" i="8"/>
  <c r="BK1093" i="8"/>
  <c r="BK946" i="8"/>
  <c r="BK851" i="8"/>
  <c r="J748" i="8"/>
  <c r="J579" i="8"/>
  <c r="J451" i="8"/>
  <c r="BK422" i="8"/>
  <c r="BK241" i="8"/>
  <c r="BK146" i="8"/>
  <c r="J1030" i="8"/>
  <c r="J932" i="8"/>
  <c r="J822" i="8"/>
  <c r="J642" i="8"/>
  <c r="J448" i="8"/>
  <c r="J171" i="8"/>
  <c r="BK141" i="9"/>
  <c r="J148" i="9"/>
  <c r="BK146" i="9"/>
  <c r="J208" i="10"/>
  <c r="BK188" i="10"/>
  <c r="BK222" i="10"/>
  <c r="BK212" i="10"/>
  <c r="BK208" i="10"/>
  <c r="J196" i="10"/>
  <c r="BK193" i="10"/>
  <c r="J188" i="10"/>
  <c r="BK171" i="10"/>
  <c r="BK169" i="10"/>
  <c r="J165" i="10"/>
  <c r="BK241" i="10"/>
  <c r="J239" i="10"/>
  <c r="J214" i="10"/>
  <c r="J204" i="10"/>
  <c r="BK190" i="10"/>
  <c r="BK185" i="10"/>
  <c r="J181" i="10"/>
  <c r="J175" i="10"/>
  <c r="BK173" i="10"/>
  <c r="J156" i="10"/>
  <c r="J152" i="10"/>
  <c r="BK141" i="10"/>
  <c r="J135" i="10"/>
  <c r="J229" i="10"/>
  <c r="BK219" i="10"/>
  <c r="BK201" i="10"/>
  <c r="BK181" i="10"/>
  <c r="BK165" i="10"/>
  <c r="J248" i="10"/>
  <c r="BK210" i="10"/>
  <c r="J160" i="10"/>
  <c r="BK160" i="11"/>
  <c r="BK152" i="11"/>
  <c r="J176" i="11"/>
  <c r="J158" i="11"/>
  <c r="BK189" i="12"/>
  <c r="J172" i="12"/>
  <c r="BK153" i="12"/>
  <c r="J205" i="13"/>
  <c r="BK183" i="13"/>
  <c r="BK138" i="13"/>
  <c r="J183" i="13"/>
  <c r="BK146" i="13"/>
  <c r="BK173" i="13"/>
  <c r="BK188" i="13"/>
  <c r="J136" i="13"/>
  <c r="J166" i="13"/>
  <c r="J170" i="13"/>
  <c r="BK143" i="13"/>
  <c r="J172" i="14"/>
  <c r="J220" i="14"/>
  <c r="J180" i="14"/>
  <c r="J135" i="14"/>
  <c r="BK174" i="14"/>
  <c r="J138" i="14"/>
  <c r="BK172" i="14"/>
  <c r="J150" i="14"/>
  <c r="J217" i="14"/>
  <c r="J177" i="14"/>
  <c r="BK217" i="14"/>
  <c r="J192" i="14"/>
  <c r="BK147" i="14"/>
  <c r="J190" i="14"/>
  <c r="J171" i="14"/>
  <c r="J293" i="15"/>
  <c r="J168" i="15"/>
  <c r="BK320" i="15"/>
  <c r="J246" i="15"/>
  <c r="BK296" i="15"/>
  <c r="J261" i="15"/>
  <c r="BK179" i="15"/>
  <c r="BK311" i="15"/>
  <c r="BK283" i="15"/>
  <c r="J218" i="15"/>
  <c r="J138" i="15"/>
  <c r="BK239" i="15"/>
  <c r="J320" i="15"/>
  <c r="BK248" i="15"/>
  <c r="BK133" i="16"/>
  <c r="J133" i="16"/>
  <c r="J135" i="17"/>
  <c r="BK181" i="18"/>
  <c r="J128" i="18"/>
  <c r="J141" i="18"/>
  <c r="J170" i="18"/>
  <c r="BK175" i="18"/>
  <c r="BK158" i="18"/>
  <c r="BK280" i="19"/>
  <c r="BK147" i="19"/>
  <c r="J256" i="19"/>
  <c r="J173" i="19"/>
  <c r="J237" i="19"/>
  <c r="BK260" i="19"/>
  <c r="BK202" i="19"/>
  <c r="BK156" i="19"/>
  <c r="J277" i="19"/>
  <c r="J234" i="19"/>
  <c r="BK289" i="19"/>
  <c r="BK254" i="19"/>
  <c r="BK238" i="19"/>
  <c r="J156" i="19"/>
  <c r="J215" i="19"/>
  <c r="J197" i="20"/>
  <c r="J165" i="20"/>
  <c r="BK165" i="20"/>
  <c r="BK130" i="20"/>
  <c r="BK149" i="20"/>
  <c r="BK177" i="20"/>
  <c r="BK176" i="20" s="1"/>
  <c r="J154" i="20"/>
  <c r="J130" i="20"/>
  <c r="J391" i="2"/>
  <c r="J376" i="2"/>
  <c r="J366" i="2"/>
  <c r="BK350" i="2"/>
  <c r="J344" i="2"/>
  <c r="BK336" i="2"/>
  <c r="BK317" i="2"/>
  <c r="J300" i="2"/>
  <c r="J296" i="2"/>
  <c r="BK279" i="2"/>
  <c r="J261" i="2"/>
  <c r="BK251" i="2"/>
  <c r="BK228" i="2"/>
  <c r="BK210" i="2"/>
  <c r="J189" i="2"/>
  <c r="BK164" i="2"/>
  <c r="BK141" i="2"/>
  <c r="BK292" i="3"/>
  <c r="J370" i="3"/>
  <c r="J170" i="3"/>
  <c r="J404" i="3"/>
  <c r="J217" i="3"/>
  <c r="J164" i="4"/>
  <c r="J206" i="4"/>
  <c r="BK148" i="4"/>
  <c r="BK196" i="5"/>
  <c r="BK147" i="5"/>
  <c r="BK126" i="5"/>
  <c r="J226" i="6"/>
  <c r="BK237" i="6"/>
  <c r="J181" i="6"/>
  <c r="J230" i="6"/>
  <c r="BK181" i="6"/>
  <c r="BK226" i="6"/>
  <c r="BK164" i="6"/>
  <c r="BK336" i="7"/>
  <c r="J185" i="7"/>
  <c r="J323" i="7"/>
  <c r="BK260" i="7"/>
  <c r="J139" i="7"/>
  <c r="J170" i="7"/>
  <c r="BK126" i="7"/>
  <c r="BK385" i="7"/>
  <c r="J336" i="7"/>
  <c r="J372" i="7"/>
  <c r="J238" i="7"/>
  <c r="BK265" i="7"/>
  <c r="BK198" i="7"/>
  <c r="J971" i="8"/>
  <c r="BK857" i="8"/>
  <c r="BK779" i="8"/>
  <c r="BK697" i="8"/>
  <c r="J555" i="8"/>
  <c r="BK279" i="8"/>
  <c r="J1223" i="8"/>
  <c r="J999" i="8"/>
  <c r="BK889" i="8"/>
  <c r="J817" i="8"/>
  <c r="J699" i="8"/>
  <c r="J544" i="8"/>
  <c r="J205" i="8"/>
  <c r="BK1159" i="8"/>
  <c r="BK999" i="8"/>
  <c r="J865" i="8"/>
  <c r="BK708" i="8"/>
  <c r="J520" i="8"/>
  <c r="BK171" i="8"/>
  <c r="J1163" i="8"/>
  <c r="J909" i="8"/>
  <c r="BK803" i="8"/>
  <c r="J606" i="8"/>
  <c r="BK303" i="8"/>
  <c r="J1020" i="8"/>
  <c r="J805" i="8"/>
  <c r="J779" i="8"/>
  <c r="J636" i="8"/>
  <c r="BK504" i="8"/>
  <c r="J341" i="8"/>
  <c r="BK1023" i="8"/>
  <c r="BK932" i="8"/>
  <c r="BK809" i="8"/>
  <c r="BK555" i="8"/>
  <c r="BK445" i="8"/>
  <c r="BK341" i="8"/>
  <c r="J272" i="8"/>
  <c r="BK176" i="8"/>
  <c r="J1174" i="8"/>
  <c r="BK1078" i="8"/>
  <c r="BK913" i="8"/>
  <c r="J803" i="8"/>
  <c r="J719" i="8"/>
  <c r="J511" i="8"/>
  <c r="BK391" i="8"/>
  <c r="J182" i="8"/>
  <c r="J1107" i="8"/>
  <c r="J1003" i="8"/>
  <c r="J883" i="8"/>
  <c r="J795" i="8"/>
  <c r="J569" i="8"/>
  <c r="J292" i="8"/>
  <c r="J160" i="8"/>
  <c r="J126" i="9"/>
  <c r="BK126" i="9"/>
  <c r="BK232" i="10"/>
  <c r="J190" i="10"/>
  <c r="BK167" i="10"/>
  <c r="BK239" i="10"/>
  <c r="BK160" i="10"/>
  <c r="J241" i="10"/>
  <c r="J173" i="10"/>
  <c r="J164" i="11"/>
  <c r="J167" i="11"/>
  <c r="J127" i="11"/>
  <c r="BK145" i="11"/>
  <c r="BK167" i="11"/>
  <c r="J133" i="12"/>
  <c r="J181" i="12"/>
  <c r="BK159" i="12"/>
  <c r="J139" i="12"/>
  <c r="BK198" i="13"/>
  <c r="BK152" i="13"/>
  <c r="BK201" i="13"/>
  <c r="J180" i="13"/>
  <c r="BK195" i="13"/>
  <c r="BK205" i="13"/>
  <c r="BK178" i="13"/>
  <c r="J198" i="13"/>
  <c r="BK136" i="13"/>
  <c r="BK166" i="13"/>
  <c r="J155" i="13"/>
  <c r="BK152" i="14"/>
  <c r="BK212" i="14"/>
  <c r="J168" i="14"/>
  <c r="J147" i="14"/>
  <c r="BK187" i="14"/>
  <c r="BK171" i="14"/>
  <c r="BK141" i="14"/>
  <c r="BK203" i="14"/>
  <c r="BK155" i="14"/>
  <c r="J134" i="14"/>
  <c r="BK190" i="14"/>
  <c r="BK220" i="14"/>
  <c r="J185" i="14"/>
  <c r="BK150" i="14"/>
  <c r="BK131" i="14"/>
  <c r="J129" i="14"/>
  <c r="BK306" i="15"/>
  <c r="BK299" i="15"/>
  <c r="J292" i="15"/>
  <c r="J288" i="15"/>
  <c r="BK282" i="15"/>
  <c r="J281" i="15"/>
  <c r="J274" i="15"/>
  <c r="BK270" i="15"/>
  <c r="BK268" i="15"/>
  <c r="BK265" i="15"/>
  <c r="J258" i="15"/>
  <c r="BK233" i="15"/>
  <c r="BK209" i="15"/>
  <c r="BK138" i="15"/>
  <c r="BK288" i="15"/>
  <c r="J164" i="15"/>
  <c r="J134" i="15"/>
  <c r="BK289" i="15"/>
  <c r="BK222" i="15"/>
  <c r="BK293" i="15"/>
  <c r="BK230" i="15"/>
  <c r="BK170" i="15"/>
  <c r="J296" i="15"/>
  <c r="BK258" i="15"/>
  <c r="BK153" i="15"/>
  <c r="J276" i="15"/>
  <c r="J236" i="15"/>
  <c r="BK162" i="15"/>
  <c r="BK284" i="15"/>
  <c r="BK134" i="15"/>
  <c r="J138" i="16"/>
  <c r="J140" i="16"/>
  <c r="J138" i="17"/>
  <c r="BK130" i="17"/>
  <c r="BK170" i="18"/>
  <c r="BK185" i="18"/>
  <c r="BK143" i="18"/>
  <c r="J175" i="18"/>
  <c r="J183" i="18"/>
  <c r="BK128" i="18"/>
  <c r="BK266" i="19"/>
  <c r="J280" i="19"/>
  <c r="J167" i="19"/>
  <c r="J182" i="19"/>
  <c r="J248" i="19"/>
  <c r="J151" i="19"/>
  <c r="J274" i="19"/>
  <c r="J186" i="19"/>
  <c r="BK250" i="19"/>
  <c r="BK188" i="19"/>
  <c r="BK151" i="19"/>
  <c r="BK207" i="20"/>
  <c r="J153" i="20"/>
  <c r="J163" i="20"/>
  <c r="J207" i="20"/>
  <c r="J136" i="20"/>
  <c r="J168" i="20"/>
  <c r="J141" i="20"/>
  <c r="P125" i="2" l="1"/>
  <c r="BK309" i="3"/>
  <c r="J309" i="3"/>
  <c r="J101" i="3" s="1"/>
  <c r="P352" i="3"/>
  <c r="P397" i="3"/>
  <c r="T123" i="4"/>
  <c r="T122" i="4" s="1"/>
  <c r="T121" i="4" s="1"/>
  <c r="T190" i="5"/>
  <c r="R125" i="6"/>
  <c r="R180" i="6"/>
  <c r="BK125" i="7"/>
  <c r="P237" i="7"/>
  <c r="BK353" i="7"/>
  <c r="J353" i="7" s="1"/>
  <c r="J103" i="7" s="1"/>
  <c r="BK129" i="8"/>
  <c r="R474" i="8"/>
  <c r="BK559" i="8"/>
  <c r="J559" i="8"/>
  <c r="J99" i="8"/>
  <c r="R559" i="8"/>
  <c r="P578" i="8"/>
  <c r="BK778" i="8"/>
  <c r="J778" i="8"/>
  <c r="J102" i="8"/>
  <c r="T778" i="8"/>
  <c r="P1061" i="8"/>
  <c r="BK1182" i="8"/>
  <c r="J1182" i="8"/>
  <c r="J105" i="8" s="1"/>
  <c r="P1216" i="8"/>
  <c r="P1215" i="8"/>
  <c r="R1216" i="8"/>
  <c r="R1215" i="8" s="1"/>
  <c r="P125" i="9"/>
  <c r="P124" i="9"/>
  <c r="P123" i="9"/>
  <c r="AU104" i="1" s="1"/>
  <c r="BK126" i="10"/>
  <c r="J126" i="10"/>
  <c r="J100" i="10"/>
  <c r="T228" i="10"/>
  <c r="P169" i="11"/>
  <c r="T126" i="12"/>
  <c r="BK126" i="13"/>
  <c r="BK125" i="13" s="1"/>
  <c r="BK124" i="13" s="1"/>
  <c r="J124" i="13" s="1"/>
  <c r="J98" i="13" s="1"/>
  <c r="R191" i="13"/>
  <c r="T128" i="14"/>
  <c r="T127" i="14" s="1"/>
  <c r="T154" i="14"/>
  <c r="T162" i="14"/>
  <c r="T153" i="14" s="1"/>
  <c r="BK217" i="15"/>
  <c r="J217" i="15" s="1"/>
  <c r="J98" i="15" s="1"/>
  <c r="R264" i="15"/>
  <c r="T309" i="15"/>
  <c r="T308" i="15" s="1"/>
  <c r="BK137" i="16"/>
  <c r="J137" i="16"/>
  <c r="J102" i="16"/>
  <c r="P157" i="18"/>
  <c r="P278" i="2"/>
  <c r="T127" i="3"/>
  <c r="R309" i="3"/>
  <c r="T125" i="5"/>
  <c r="T124" i="5"/>
  <c r="T123" i="5"/>
  <c r="BK237" i="7"/>
  <c r="J237" i="7" s="1"/>
  <c r="J99" i="7" s="1"/>
  <c r="R338" i="7"/>
  <c r="P228" i="10"/>
  <c r="R169" i="11"/>
  <c r="P126" i="12"/>
  <c r="BK191" i="13"/>
  <c r="J191" i="13"/>
  <c r="J101" i="13" s="1"/>
  <c r="P173" i="14"/>
  <c r="BK127" i="15"/>
  <c r="R217" i="15"/>
  <c r="R224" i="15"/>
  <c r="BK315" i="15"/>
  <c r="BK314" i="15"/>
  <c r="J314" i="15"/>
  <c r="J104" i="15" s="1"/>
  <c r="BK132" i="16"/>
  <c r="J132" i="16"/>
  <c r="J101" i="16"/>
  <c r="T137" i="16"/>
  <c r="T134" i="17"/>
  <c r="T128" i="17"/>
  <c r="T127" i="17"/>
  <c r="BK127" i="18"/>
  <c r="J127" i="18" s="1"/>
  <c r="J100" i="18" s="1"/>
  <c r="R157" i="18"/>
  <c r="R127" i="19"/>
  <c r="R230" i="19"/>
  <c r="P242" i="19"/>
  <c r="T125" i="2"/>
  <c r="P281" i="3"/>
  <c r="BK352" i="3"/>
  <c r="J352" i="3"/>
  <c r="J102" i="3"/>
  <c r="BK397" i="3"/>
  <c r="J397" i="3"/>
  <c r="J103" i="3"/>
  <c r="P190" i="5"/>
  <c r="P124" i="5" s="1"/>
  <c r="P123" i="5" s="1"/>
  <c r="AU99" i="1" s="1"/>
  <c r="T180" i="6"/>
  <c r="R237" i="7"/>
  <c r="R353" i="7"/>
  <c r="R352" i="7"/>
  <c r="R129" i="8"/>
  <c r="P599" i="8"/>
  <c r="P882" i="8"/>
  <c r="T1061" i="8"/>
  <c r="BK1216" i="8"/>
  <c r="J1216" i="8" s="1"/>
  <c r="J107" i="8" s="1"/>
  <c r="T1216" i="8"/>
  <c r="T1215" i="8" s="1"/>
  <c r="BK228" i="10"/>
  <c r="J228" i="10"/>
  <c r="J101" i="10"/>
  <c r="R126" i="11"/>
  <c r="R125" i="11" s="1"/>
  <c r="R124" i="11" s="1"/>
  <c r="P168" i="12"/>
  <c r="P191" i="13"/>
  <c r="BK173" i="14"/>
  <c r="J173" i="14"/>
  <c r="J103" i="14"/>
  <c r="R127" i="15"/>
  <c r="R126" i="15" s="1"/>
  <c r="BK264" i="15"/>
  <c r="J264" i="15"/>
  <c r="J100" i="15" s="1"/>
  <c r="R309" i="15"/>
  <c r="R308" i="15"/>
  <c r="P137" i="16"/>
  <c r="P126" i="16" s="1"/>
  <c r="P125" i="16" s="1"/>
  <c r="AU112" i="1" s="1"/>
  <c r="BK134" i="17"/>
  <c r="J134" i="17" s="1"/>
  <c r="J101" i="17" s="1"/>
  <c r="P127" i="18"/>
  <c r="P126" i="18" s="1"/>
  <c r="P125" i="18" s="1"/>
  <c r="AU114" i="1" s="1"/>
  <c r="P169" i="18"/>
  <c r="T127" i="19"/>
  <c r="P230" i="19"/>
  <c r="R242" i="19"/>
  <c r="BK125" i="2"/>
  <c r="J125" i="2" s="1"/>
  <c r="J99" i="2" s="1"/>
  <c r="T278" i="2"/>
  <c r="R127" i="3"/>
  <c r="P309" i="3"/>
  <c r="R123" i="4"/>
  <c r="R122" i="4"/>
  <c r="R121" i="4"/>
  <c r="R125" i="5"/>
  <c r="T125" i="6"/>
  <c r="BK180" i="6"/>
  <c r="J180" i="6"/>
  <c r="J101" i="6" s="1"/>
  <c r="P125" i="7"/>
  <c r="P353" i="7"/>
  <c r="P352" i="7"/>
  <c r="P129" i="8"/>
  <c r="T474" i="8"/>
  <c r="P559" i="8"/>
  <c r="T559" i="8"/>
  <c r="BK578" i="8"/>
  <c r="J578" i="8" s="1"/>
  <c r="J100" i="8" s="1"/>
  <c r="R578" i="8"/>
  <c r="T578" i="8"/>
  <c r="P778" i="8"/>
  <c r="R778" i="8"/>
  <c r="BK1061" i="8"/>
  <c r="J1061" i="8" s="1"/>
  <c r="J104" i="8" s="1"/>
  <c r="T1182" i="8"/>
  <c r="T125" i="9"/>
  <c r="T124" i="9" s="1"/>
  <c r="T123" i="9" s="1"/>
  <c r="P126" i="10"/>
  <c r="P125" i="10"/>
  <c r="P124" i="10" s="1"/>
  <c r="AU105" i="1" s="1"/>
  <c r="P126" i="11"/>
  <c r="P125" i="11"/>
  <c r="P124" i="11" s="1"/>
  <c r="AU106" i="1" s="1"/>
  <c r="T169" i="11"/>
  <c r="R126" i="12"/>
  <c r="T173" i="14"/>
  <c r="P127" i="15"/>
  <c r="P217" i="15"/>
  <c r="T264" i="15"/>
  <c r="BK309" i="15"/>
  <c r="J309" i="15"/>
  <c r="J103" i="15"/>
  <c r="R315" i="15"/>
  <c r="R314" i="15" s="1"/>
  <c r="P132" i="16"/>
  <c r="BK157" i="18"/>
  <c r="BK126" i="18" s="1"/>
  <c r="J126" i="18" s="1"/>
  <c r="J99" i="18" s="1"/>
  <c r="J157" i="18"/>
  <c r="J101" i="18" s="1"/>
  <c r="T169" i="18"/>
  <c r="T161" i="19"/>
  <c r="T242" i="19"/>
  <c r="BK278" i="2"/>
  <c r="J278" i="2"/>
  <c r="J100" i="2"/>
  <c r="P127" i="3"/>
  <c r="P126" i="3" s="1"/>
  <c r="P125" i="3" s="1"/>
  <c r="AU97" i="1" s="1"/>
  <c r="R281" i="3"/>
  <c r="R352" i="3"/>
  <c r="T397" i="3"/>
  <c r="P123" i="4"/>
  <c r="P122" i="4"/>
  <c r="P121" i="4" s="1"/>
  <c r="AU98" i="1" s="1"/>
  <c r="BK125" i="5"/>
  <c r="J125" i="5"/>
  <c r="J99" i="5" s="1"/>
  <c r="R190" i="5"/>
  <c r="P125" i="6"/>
  <c r="P157" i="6"/>
  <c r="R157" i="6"/>
  <c r="T157" i="6"/>
  <c r="T125" i="7"/>
  <c r="T338" i="7"/>
  <c r="P474" i="8"/>
  <c r="T599" i="8"/>
  <c r="T882" i="8"/>
  <c r="R1182" i="8"/>
  <c r="BK125" i="9"/>
  <c r="J125" i="9" s="1"/>
  <c r="J100" i="9" s="1"/>
  <c r="T126" i="10"/>
  <c r="T125" i="10" s="1"/>
  <c r="T124" i="10" s="1"/>
  <c r="R168" i="12"/>
  <c r="T191" i="13"/>
  <c r="P128" i="14"/>
  <c r="P127" i="14" s="1"/>
  <c r="BK154" i="14"/>
  <c r="J154" i="14"/>
  <c r="J101" i="14" s="1"/>
  <c r="BK162" i="14"/>
  <c r="J162" i="14"/>
  <c r="J102" i="14"/>
  <c r="T217" i="15"/>
  <c r="P224" i="15"/>
  <c r="P161" i="19"/>
  <c r="BK247" i="19"/>
  <c r="J247" i="19" s="1"/>
  <c r="J101" i="19" s="1"/>
  <c r="R125" i="2"/>
  <c r="BK127" i="3"/>
  <c r="J127" i="3" s="1"/>
  <c r="J99" i="3" s="1"/>
  <c r="BK281" i="3"/>
  <c r="J281" i="3"/>
  <c r="J100" i="3" s="1"/>
  <c r="T309" i="3"/>
  <c r="R397" i="3"/>
  <c r="BK190" i="5"/>
  <c r="J190" i="5" s="1"/>
  <c r="J100" i="5" s="1"/>
  <c r="BK157" i="6"/>
  <c r="J157" i="6"/>
  <c r="J100" i="6" s="1"/>
  <c r="R125" i="7"/>
  <c r="R124" i="7"/>
  <c r="R123" i="7"/>
  <c r="BK338" i="7"/>
  <c r="J338" i="7" s="1"/>
  <c r="J101" i="7" s="1"/>
  <c r="P338" i="7"/>
  <c r="BK474" i="8"/>
  <c r="J474" i="8"/>
  <c r="J98" i="8"/>
  <c r="R599" i="8"/>
  <c r="R882" i="8"/>
  <c r="P1182" i="8"/>
  <c r="R228" i="10"/>
  <c r="BK169" i="11"/>
  <c r="J169" i="11" s="1"/>
  <c r="J101" i="11" s="1"/>
  <c r="T168" i="12"/>
  <c r="T126" i="13"/>
  <c r="T125" i="13" s="1"/>
  <c r="T124" i="13" s="1"/>
  <c r="BK128" i="14"/>
  <c r="BK127" i="14"/>
  <c r="R154" i="14"/>
  <c r="P162" i="14"/>
  <c r="T132" i="16"/>
  <c r="T126" i="16"/>
  <c r="T125" i="16" s="1"/>
  <c r="P134" i="17"/>
  <c r="P128" i="17"/>
  <c r="P127" i="17"/>
  <c r="AU113" i="1" s="1"/>
  <c r="R127" i="18"/>
  <c r="R126" i="18"/>
  <c r="R125" i="18"/>
  <c r="R169" i="18"/>
  <c r="BK161" i="19"/>
  <c r="J161" i="19"/>
  <c r="J98" i="19"/>
  <c r="BK230" i="19"/>
  <c r="J230" i="19" s="1"/>
  <c r="J99" i="19" s="1"/>
  <c r="R247" i="19"/>
  <c r="R124" i="20"/>
  <c r="R126" i="10"/>
  <c r="R125" i="10"/>
  <c r="R124" i="10"/>
  <c r="BK126" i="11"/>
  <c r="J126" i="11" s="1"/>
  <c r="J100" i="11" s="1"/>
  <c r="BK126" i="12"/>
  <c r="J126" i="12" s="1"/>
  <c r="J100" i="12" s="1"/>
  <c r="BK168" i="12"/>
  <c r="J168" i="12" s="1"/>
  <c r="J101" i="12" s="1"/>
  <c r="P126" i="13"/>
  <c r="P125" i="13" s="1"/>
  <c r="P124" i="13" s="1"/>
  <c r="AU108" i="1" s="1"/>
  <c r="R128" i="14"/>
  <c r="R127" i="14" s="1"/>
  <c r="P154" i="14"/>
  <c r="P153" i="14"/>
  <c r="R162" i="14"/>
  <c r="T127" i="15"/>
  <c r="P264" i="15"/>
  <c r="P315" i="15"/>
  <c r="P314" i="15"/>
  <c r="R132" i="16"/>
  <c r="T127" i="18"/>
  <c r="BK169" i="18"/>
  <c r="J169" i="18"/>
  <c r="J102" i="18" s="1"/>
  <c r="BK127" i="19"/>
  <c r="J127" i="19"/>
  <c r="J97" i="19"/>
  <c r="P127" i="19"/>
  <c r="T230" i="19"/>
  <c r="T247" i="19"/>
  <c r="P124" i="20"/>
  <c r="R278" i="2"/>
  <c r="T281" i="3"/>
  <c r="T352" i="3"/>
  <c r="BK123" i="4"/>
  <c r="BK122" i="4" s="1"/>
  <c r="BK121" i="4" s="1"/>
  <c r="J121" i="4" s="1"/>
  <c r="J97" i="4" s="1"/>
  <c r="P125" i="5"/>
  <c r="BK125" i="6"/>
  <c r="J125" i="6" s="1"/>
  <c r="J99" i="6" s="1"/>
  <c r="BK124" i="6"/>
  <c r="J124" i="6" s="1"/>
  <c r="J98" i="6" s="1"/>
  <c r="P180" i="6"/>
  <c r="T237" i="7"/>
  <c r="T353" i="7"/>
  <c r="T352" i="7" s="1"/>
  <c r="T129" i="8"/>
  <c r="T128" i="8"/>
  <c r="T127" i="8" s="1"/>
  <c r="BK599" i="8"/>
  <c r="J599" i="8" s="1"/>
  <c r="J101" i="8" s="1"/>
  <c r="BK882" i="8"/>
  <c r="J882" i="8" s="1"/>
  <c r="J103" i="8" s="1"/>
  <c r="R1061" i="8"/>
  <c r="R125" i="9"/>
  <c r="R124" i="9"/>
  <c r="R123" i="9" s="1"/>
  <c r="T126" i="11"/>
  <c r="T125" i="11" s="1"/>
  <c r="T124" i="11" s="1"/>
  <c r="R126" i="13"/>
  <c r="R125" i="13"/>
  <c r="R124" i="13" s="1"/>
  <c r="R173" i="14"/>
  <c r="BK224" i="15"/>
  <c r="J224" i="15"/>
  <c r="J99" i="15"/>
  <c r="T224" i="15"/>
  <c r="P309" i="15"/>
  <c r="P308" i="15"/>
  <c r="T315" i="15"/>
  <c r="T314" i="15"/>
  <c r="R137" i="16"/>
  <c r="R134" i="17"/>
  <c r="R128" i="17"/>
  <c r="R127" i="17" s="1"/>
  <c r="T157" i="18"/>
  <c r="R161" i="19"/>
  <c r="R126" i="19" s="1"/>
  <c r="R125" i="19" s="1"/>
  <c r="BK242" i="19"/>
  <c r="J242" i="19"/>
  <c r="J100" i="19"/>
  <c r="P247" i="19"/>
  <c r="BK273" i="19"/>
  <c r="J273" i="19"/>
  <c r="J104" i="19" s="1"/>
  <c r="P273" i="19"/>
  <c r="P272" i="19" s="1"/>
  <c r="R273" i="19"/>
  <c r="R272" i="19"/>
  <c r="T273" i="19"/>
  <c r="T272" i="19"/>
  <c r="BK124" i="20"/>
  <c r="J124" i="20" s="1"/>
  <c r="J97" i="20" s="1"/>
  <c r="T124" i="20"/>
  <c r="BK156" i="20"/>
  <c r="J156" i="20" s="1"/>
  <c r="J98" i="20" s="1"/>
  <c r="P156" i="20"/>
  <c r="R156" i="20"/>
  <c r="T156" i="20"/>
  <c r="BK162" i="20"/>
  <c r="J162" i="20" s="1"/>
  <c r="J99" i="20" s="1"/>
  <c r="P162" i="20"/>
  <c r="R162" i="20"/>
  <c r="T162" i="20"/>
  <c r="J176" i="20"/>
  <c r="J100" i="20" s="1"/>
  <c r="BK185" i="20"/>
  <c r="J185" i="20" s="1"/>
  <c r="J101" i="20" s="1"/>
  <c r="P185" i="20"/>
  <c r="R185" i="20"/>
  <c r="T185" i="20"/>
  <c r="BK196" i="20"/>
  <c r="J196" i="20" s="1"/>
  <c r="J102" i="20" s="1"/>
  <c r="P196" i="20"/>
  <c r="R196" i="20"/>
  <c r="T196" i="20"/>
  <c r="BK129" i="17"/>
  <c r="BK187" i="18"/>
  <c r="J187" i="18"/>
  <c r="J103" i="18" s="1"/>
  <c r="BK279" i="19"/>
  <c r="J279" i="19"/>
  <c r="J105" i="19"/>
  <c r="BK183" i="11"/>
  <c r="J183" i="11" s="1"/>
  <c r="J102" i="11" s="1"/>
  <c r="BK143" i="17"/>
  <c r="J143" i="17" s="1"/>
  <c r="J103" i="17" s="1"/>
  <c r="BK215" i="5"/>
  <c r="J215" i="5"/>
  <c r="J101" i="5" s="1"/>
  <c r="BK222" i="7"/>
  <c r="J222" i="7"/>
  <c r="J98" i="7"/>
  <c r="BK322" i="7"/>
  <c r="J322" i="7"/>
  <c r="J100" i="7"/>
  <c r="BK188" i="12"/>
  <c r="J188" i="12" s="1"/>
  <c r="J102" i="12" s="1"/>
  <c r="BK127" i="16"/>
  <c r="J127" i="16"/>
  <c r="J100" i="16" s="1"/>
  <c r="BK146" i="16"/>
  <c r="J146" i="16"/>
  <c r="J103" i="16"/>
  <c r="BK147" i="17"/>
  <c r="J147" i="17" s="1"/>
  <c r="J105" i="17" s="1"/>
  <c r="BK140" i="17"/>
  <c r="J140" i="17" s="1"/>
  <c r="J102" i="17" s="1"/>
  <c r="BK390" i="2"/>
  <c r="J390" i="2"/>
  <c r="J101" i="2" s="1"/>
  <c r="BK158" i="9"/>
  <c r="J158" i="9"/>
  <c r="J101" i="9"/>
  <c r="BK219" i="14"/>
  <c r="J219" i="14" s="1"/>
  <c r="J104" i="14" s="1"/>
  <c r="BK247" i="10"/>
  <c r="J247" i="10" s="1"/>
  <c r="J102" i="10" s="1"/>
  <c r="BK204" i="13"/>
  <c r="J204" i="13"/>
  <c r="J102" i="13" s="1"/>
  <c r="BK305" i="15"/>
  <c r="J305" i="15"/>
  <c r="J101" i="15"/>
  <c r="BK269" i="19"/>
  <c r="J269" i="19" s="1"/>
  <c r="J102" i="19" s="1"/>
  <c r="BK272" i="19"/>
  <c r="J272" i="19" s="1"/>
  <c r="J103" i="19" s="1"/>
  <c r="F91" i="20"/>
  <c r="E84" i="20"/>
  <c r="J116" i="20"/>
  <c r="BE125" i="20"/>
  <c r="BE130" i="20"/>
  <c r="BE134" i="20"/>
  <c r="BE141" i="20"/>
  <c r="J119" i="20"/>
  <c r="BE168" i="20"/>
  <c r="BE177" i="20"/>
  <c r="BE197" i="20"/>
  <c r="BE202" i="20"/>
  <c r="BE160" i="20"/>
  <c r="BE163" i="20"/>
  <c r="BE191" i="20"/>
  <c r="BE207" i="20"/>
  <c r="BE136" i="20"/>
  <c r="BE146" i="20"/>
  <c r="BE149" i="20"/>
  <c r="BE153" i="20"/>
  <c r="BE155" i="20"/>
  <c r="BE157" i="20"/>
  <c r="BE169" i="20"/>
  <c r="BE174" i="20"/>
  <c r="BE154" i="20"/>
  <c r="BE165" i="20"/>
  <c r="BE186" i="20"/>
  <c r="E84" i="19"/>
  <c r="J119" i="19"/>
  <c r="BE134" i="19"/>
  <c r="BE153" i="19"/>
  <c r="BE167" i="19"/>
  <c r="BE182" i="19"/>
  <c r="BE202" i="19"/>
  <c r="BE231" i="19"/>
  <c r="BE237" i="19"/>
  <c r="BE252" i="19"/>
  <c r="BE263" i="19"/>
  <c r="BE270" i="19"/>
  <c r="J91" i="19"/>
  <c r="F122" i="19"/>
  <c r="BE169" i="19"/>
  <c r="BE173" i="19"/>
  <c r="BE280" i="19"/>
  <c r="BE128" i="19"/>
  <c r="BE147" i="19"/>
  <c r="BE162" i="19"/>
  <c r="BE238" i="19"/>
  <c r="BE266" i="19"/>
  <c r="BE274" i="19"/>
  <c r="BE243" i="19"/>
  <c r="BE248" i="19"/>
  <c r="BE289" i="19"/>
  <c r="BE178" i="19"/>
  <c r="BE186" i="19"/>
  <c r="BE188" i="19"/>
  <c r="BE215" i="19"/>
  <c r="BE234" i="19"/>
  <c r="BE245" i="19"/>
  <c r="BE250" i="19"/>
  <c r="BE254" i="19"/>
  <c r="BE256" i="19"/>
  <c r="BE258" i="19"/>
  <c r="BE260" i="19"/>
  <c r="BE151" i="19"/>
  <c r="BE156" i="19"/>
  <c r="BE228" i="19"/>
  <c r="BE277" i="19"/>
  <c r="J119" i="18"/>
  <c r="F122" i="18"/>
  <c r="BE185" i="18"/>
  <c r="J129" i="17"/>
  <c r="J100" i="17" s="1"/>
  <c r="BE162" i="18"/>
  <c r="BE179" i="18"/>
  <c r="BE181" i="18"/>
  <c r="J94" i="18"/>
  <c r="BE146" i="18"/>
  <c r="BE175" i="18"/>
  <c r="BE177" i="18"/>
  <c r="E113" i="18"/>
  <c r="BE160" i="18"/>
  <c r="BE164" i="18"/>
  <c r="BE170" i="18"/>
  <c r="BE128" i="18"/>
  <c r="BE132" i="18"/>
  <c r="BE141" i="18"/>
  <c r="BE143" i="18"/>
  <c r="BE158" i="18"/>
  <c r="BE183" i="18"/>
  <c r="BE188" i="18"/>
  <c r="BE130" i="17"/>
  <c r="J91" i="17"/>
  <c r="F94" i="17"/>
  <c r="J124" i="17"/>
  <c r="BE135" i="17"/>
  <c r="BE148" i="17"/>
  <c r="E115" i="17"/>
  <c r="BE138" i="17"/>
  <c r="BE141" i="17"/>
  <c r="BE144" i="17"/>
  <c r="BE133" i="16"/>
  <c r="J315" i="15"/>
  <c r="J105" i="15"/>
  <c r="E85" i="16"/>
  <c r="F122" i="16"/>
  <c r="BE128" i="16"/>
  <c r="J127" i="15"/>
  <c r="J97" i="15" s="1"/>
  <c r="J91" i="16"/>
  <c r="J122" i="16"/>
  <c r="BE135" i="16"/>
  <c r="BE138" i="16"/>
  <c r="BE140" i="16"/>
  <c r="BE147" i="16"/>
  <c r="E115" i="15"/>
  <c r="BE179" i="15"/>
  <c r="BE182" i="15"/>
  <c r="BE199" i="15"/>
  <c r="BE211" i="15"/>
  <c r="BE274" i="15"/>
  <c r="BE276" i="15"/>
  <c r="BE288" i="15"/>
  <c r="BE296" i="15"/>
  <c r="BE311" i="15"/>
  <c r="F122" i="15"/>
  <c r="BE128" i="15"/>
  <c r="BE153" i="15"/>
  <c r="BE170" i="15"/>
  <c r="BE214" i="15"/>
  <c r="BE258" i="15"/>
  <c r="BE278" i="15"/>
  <c r="BE279" i="15"/>
  <c r="BE290" i="15"/>
  <c r="J91" i="15"/>
  <c r="BE177" i="15"/>
  <c r="BE193" i="15"/>
  <c r="BE292" i="15"/>
  <c r="BE293" i="15"/>
  <c r="BE306" i="15"/>
  <c r="BE164" i="15"/>
  <c r="BE204" i="15"/>
  <c r="BE209" i="15"/>
  <c r="BE233" i="15"/>
  <c r="BE236" i="15"/>
  <c r="BE239" i="15"/>
  <c r="BE246" i="15"/>
  <c r="BE248" i="15"/>
  <c r="BE281" i="15"/>
  <c r="BE282" i="15"/>
  <c r="BE283" i="15"/>
  <c r="BE291" i="15"/>
  <c r="BE299" i="15"/>
  <c r="BE287" i="15"/>
  <c r="BE289" i="15"/>
  <c r="BE312" i="15"/>
  <c r="BE320" i="15"/>
  <c r="J127" i="14"/>
  <c r="J98" i="14"/>
  <c r="J128" i="14"/>
  <c r="J99" i="14"/>
  <c r="BE218" i="15"/>
  <c r="BE225" i="15"/>
  <c r="BE265" i="15"/>
  <c r="BE268" i="15"/>
  <c r="BE286" i="15"/>
  <c r="BE302" i="15"/>
  <c r="J88" i="15"/>
  <c r="BE138" i="15"/>
  <c r="BE270" i="15"/>
  <c r="BE284" i="15"/>
  <c r="BE310" i="15"/>
  <c r="BE134" i="15"/>
  <c r="BE141" i="15"/>
  <c r="BE162" i="15"/>
  <c r="BE168" i="15"/>
  <c r="BE222" i="15"/>
  <c r="BE230" i="15"/>
  <c r="BE261" i="15"/>
  <c r="BE316" i="15"/>
  <c r="J88" i="14"/>
  <c r="BE129" i="14"/>
  <c r="BE135" i="14"/>
  <c r="BE138" i="14"/>
  <c r="BE163" i="14"/>
  <c r="BE166" i="14"/>
  <c r="BE168" i="14"/>
  <c r="BE172" i="14"/>
  <c r="BE181" i="14"/>
  <c r="BE185" i="14"/>
  <c r="BE187" i="14"/>
  <c r="F91" i="14"/>
  <c r="E114" i="14"/>
  <c r="BE132" i="14"/>
  <c r="BE145" i="14"/>
  <c r="BE160" i="14"/>
  <c r="BE174" i="14"/>
  <c r="BE180" i="14"/>
  <c r="BE205" i="14"/>
  <c r="BE209" i="14"/>
  <c r="BE212" i="14"/>
  <c r="BE214" i="14"/>
  <c r="J91" i="14"/>
  <c r="BE157" i="14"/>
  <c r="BE171" i="14"/>
  <c r="BE203" i="14"/>
  <c r="BE207" i="14"/>
  <c r="BE217" i="14"/>
  <c r="BE220" i="14"/>
  <c r="BE152" i="14"/>
  <c r="BE169" i="14"/>
  <c r="BE183" i="14"/>
  <c r="BE190" i="14"/>
  <c r="BE192" i="14"/>
  <c r="BE201" i="14"/>
  <c r="BE131" i="14"/>
  <c r="BE137" i="14"/>
  <c r="BE147" i="14"/>
  <c r="BE165" i="14"/>
  <c r="BE134" i="14"/>
  <c r="BE141" i="14"/>
  <c r="BE146" i="14"/>
  <c r="BE150" i="14"/>
  <c r="BE177" i="14"/>
  <c r="BE194" i="14"/>
  <c r="BE196" i="14"/>
  <c r="BE140" i="14"/>
  <c r="BE143" i="14"/>
  <c r="BE149" i="14"/>
  <c r="BE155" i="14"/>
  <c r="F93" i="13"/>
  <c r="J94" i="13"/>
  <c r="BE136" i="13"/>
  <c r="J91" i="13"/>
  <c r="E112" i="13"/>
  <c r="J120" i="13"/>
  <c r="BE180" i="13"/>
  <c r="BE138" i="13"/>
  <c r="BE166" i="13"/>
  <c r="BE192" i="13"/>
  <c r="BE173" i="13"/>
  <c r="BE146" i="13"/>
  <c r="BE149" i="13"/>
  <c r="BE175" i="13"/>
  <c r="BE185" i="13"/>
  <c r="BE198" i="13"/>
  <c r="BE201" i="13"/>
  <c r="BE133" i="13"/>
  <c r="BE140" i="13"/>
  <c r="BE143" i="13"/>
  <c r="BE152" i="13"/>
  <c r="BE155" i="13"/>
  <c r="BE170" i="13"/>
  <c r="BE178" i="13"/>
  <c r="BE183" i="13"/>
  <c r="BE195" i="13"/>
  <c r="BE205" i="13"/>
  <c r="F94" i="13"/>
  <c r="BE127" i="13"/>
  <c r="BE161" i="13"/>
  <c r="BE188" i="13"/>
  <c r="J91" i="12"/>
  <c r="E85" i="12"/>
  <c r="J94" i="12"/>
  <c r="F120" i="12"/>
  <c r="BE165" i="12"/>
  <c r="BE176" i="12"/>
  <c r="BK125" i="11"/>
  <c r="J125" i="11"/>
  <c r="J99" i="11" s="1"/>
  <c r="J93" i="12"/>
  <c r="BE153" i="12"/>
  <c r="BE133" i="12"/>
  <c r="BE136" i="12"/>
  <c r="BE139" i="12"/>
  <c r="BE145" i="12"/>
  <c r="BE148" i="12"/>
  <c r="BE169" i="12"/>
  <c r="BE172" i="12"/>
  <c r="BE179" i="12"/>
  <c r="BE181" i="12"/>
  <c r="BE185" i="12"/>
  <c r="F94" i="12"/>
  <c r="BE142" i="12"/>
  <c r="BE151" i="12"/>
  <c r="BE156" i="12"/>
  <c r="BE159" i="12"/>
  <c r="BE161" i="12"/>
  <c r="BE189" i="12"/>
  <c r="BE127" i="12"/>
  <c r="BK125" i="10"/>
  <c r="J125" i="10" s="1"/>
  <c r="J99" i="10" s="1"/>
  <c r="J93" i="11"/>
  <c r="J118" i="11"/>
  <c r="F121" i="11"/>
  <c r="BE140" i="11"/>
  <c r="BE143" i="11"/>
  <c r="BE173" i="11"/>
  <c r="BE152" i="11"/>
  <c r="BE160" i="11"/>
  <c r="BE164" i="11"/>
  <c r="BE180" i="11"/>
  <c r="BE184" i="11"/>
  <c r="E85" i="11"/>
  <c r="F93" i="11"/>
  <c r="J94" i="11"/>
  <c r="BE127" i="11"/>
  <c r="BE150" i="11"/>
  <c r="BE155" i="11"/>
  <c r="BE170" i="11"/>
  <c r="BE134" i="11"/>
  <c r="BE145" i="11"/>
  <c r="BE176" i="11"/>
  <c r="BE137" i="11"/>
  <c r="BE147" i="11"/>
  <c r="BE158" i="11"/>
  <c r="BE167" i="11"/>
  <c r="F120" i="10"/>
  <c r="BE146" i="10"/>
  <c r="BE152" i="10"/>
  <c r="BK124" i="9"/>
  <c r="J124" i="9"/>
  <c r="J99" i="9" s="1"/>
  <c r="J93" i="10"/>
  <c r="BE135" i="10"/>
  <c r="BE165" i="10"/>
  <c r="BE248" i="10"/>
  <c r="J91" i="10"/>
  <c r="J94" i="10"/>
  <c r="F121" i="10"/>
  <c r="BE127" i="10"/>
  <c r="BE193" i="10"/>
  <c r="BE204" i="10"/>
  <c r="BE208" i="10"/>
  <c r="BE214" i="10"/>
  <c r="BE222" i="10"/>
  <c r="BE156" i="10"/>
  <c r="BE175" i="10"/>
  <c r="BE177" i="10"/>
  <c r="BE188" i="10"/>
  <c r="BE210" i="10"/>
  <c r="E112" i="10"/>
  <c r="BE169" i="10"/>
  <c r="BE171" i="10"/>
  <c r="BE196" i="10"/>
  <c r="BE201" i="10"/>
  <c r="BE229" i="10"/>
  <c r="BE232" i="10"/>
  <c r="BE141" i="10"/>
  <c r="BE160" i="10"/>
  <c r="BE167" i="10"/>
  <c r="BE179" i="10"/>
  <c r="BE185" i="10"/>
  <c r="BE190" i="10"/>
  <c r="BE198" i="10"/>
  <c r="BE206" i="10"/>
  <c r="BE225" i="10"/>
  <c r="BE241" i="10"/>
  <c r="BE244" i="10"/>
  <c r="BE173" i="10"/>
  <c r="BE181" i="10"/>
  <c r="BE212" i="10"/>
  <c r="BE219" i="10"/>
  <c r="BE239" i="10"/>
  <c r="J91" i="9"/>
  <c r="E111" i="9"/>
  <c r="J120" i="9"/>
  <c r="BE126" i="9"/>
  <c r="BE148" i="9"/>
  <c r="F119" i="9"/>
  <c r="J93" i="9"/>
  <c r="BE138" i="9"/>
  <c r="BE144" i="9"/>
  <c r="J129" i="8"/>
  <c r="J97" i="8"/>
  <c r="BK1215" i="8"/>
  <c r="J1215" i="8" s="1"/>
  <c r="J106" i="8" s="1"/>
  <c r="F94" i="9"/>
  <c r="BE132" i="9"/>
  <c r="BE141" i="9"/>
  <c r="BE146" i="9"/>
  <c r="BE135" i="9"/>
  <c r="BE153" i="9"/>
  <c r="BE156" i="9"/>
  <c r="BE159" i="9"/>
  <c r="J125" i="7"/>
  <c r="J97" i="7"/>
  <c r="BE235" i="8"/>
  <c r="BE306" i="8"/>
  <c r="BE362" i="8"/>
  <c r="BE475" i="8"/>
  <c r="BE647" i="8"/>
  <c r="BE653" i="8"/>
  <c r="BE664" i="8"/>
  <c r="BE771" i="8"/>
  <c r="BE799" i="8"/>
  <c r="BE811" i="8"/>
  <c r="BE815" i="8"/>
  <c r="BE880" i="8"/>
  <c r="BE913" i="8"/>
  <c r="BE1020" i="8"/>
  <c r="BE1049" i="8"/>
  <c r="J91" i="8"/>
  <c r="F124" i="8"/>
  <c r="BE130" i="8"/>
  <c r="BE141" i="8"/>
  <c r="BE188" i="8"/>
  <c r="BE325" i="8"/>
  <c r="BE600" i="8"/>
  <c r="BE642" i="8"/>
  <c r="BE699" i="8"/>
  <c r="BE712" i="8"/>
  <c r="BE865" i="8"/>
  <c r="BE869" i="8"/>
  <c r="BE960" i="8"/>
  <c r="BE987" i="8"/>
  <c r="BE1018" i="8"/>
  <c r="BE1023" i="8"/>
  <c r="BE1055" i="8"/>
  <c r="BE1159" i="8"/>
  <c r="BE1163" i="8"/>
  <c r="BE1183" i="8"/>
  <c r="BE205" i="8"/>
  <c r="BE260" i="8"/>
  <c r="BE439" i="8"/>
  <c r="BE448" i="8"/>
  <c r="BE504" i="8"/>
  <c r="BE539" i="8"/>
  <c r="BE560" i="8"/>
  <c r="BE566" i="8"/>
  <c r="BE731" i="8"/>
  <c r="BE741" i="8"/>
  <c r="BE748" i="8"/>
  <c r="BE773" i="8"/>
  <c r="BE805" i="8"/>
  <c r="BE822" i="8"/>
  <c r="BE876" i="8"/>
  <c r="BE955" i="8"/>
  <c r="BE966" i="8"/>
  <c r="BE971" i="8"/>
  <c r="BE977" i="8"/>
  <c r="BE992" i="8"/>
  <c r="BE1042" i="8"/>
  <c r="BE451" i="8"/>
  <c r="BE544" i="8"/>
  <c r="BE569" i="8"/>
  <c r="BE588" i="8"/>
  <c r="BE606" i="8"/>
  <c r="BE679" i="8"/>
  <c r="BE693" i="8"/>
  <c r="BE737" i="8"/>
  <c r="BE758" i="8"/>
  <c r="BE762" i="8"/>
  <c r="BE851" i="8"/>
  <c r="BE999" i="8"/>
  <c r="BE1001" i="8"/>
  <c r="BE1062" i="8"/>
  <c r="BE1070" i="8"/>
  <c r="J121" i="8"/>
  <c r="BE151" i="8"/>
  <c r="BE171" i="8"/>
  <c r="BE251" i="8"/>
  <c r="BE272" i="8"/>
  <c r="BE312" i="8"/>
  <c r="BE443" i="8"/>
  <c r="BE445" i="8"/>
  <c r="BE459" i="8"/>
  <c r="BE597" i="8"/>
  <c r="BE614" i="8"/>
  <c r="BE625" i="8"/>
  <c r="BE631" i="8"/>
  <c r="BE636" i="8"/>
  <c r="BE695" i="8"/>
  <c r="BE697" i="8"/>
  <c r="BE734" i="8"/>
  <c r="BE783" i="8"/>
  <c r="BE788" i="8"/>
  <c r="BE817" i="8"/>
  <c r="BE824" i="8"/>
  <c r="BE857" i="8"/>
  <c r="BE859" i="8"/>
  <c r="BE887" i="8"/>
  <c r="BE889" i="8"/>
  <c r="BE928" i="8"/>
  <c r="BE937" i="8"/>
  <c r="BE1203" i="8"/>
  <c r="BE1229" i="8"/>
  <c r="E117" i="8"/>
  <c r="BE155" i="8"/>
  <c r="BE166" i="8"/>
  <c r="BE199" i="8"/>
  <c r="BE283" i="8"/>
  <c r="BE331" i="8"/>
  <c r="BE367" i="8"/>
  <c r="BE373" i="8"/>
  <c r="BE386" i="8"/>
  <c r="BE391" i="8"/>
  <c r="BE408" i="8"/>
  <c r="BE415" i="8"/>
  <c r="BE555" i="8"/>
  <c r="BE593" i="8"/>
  <c r="BE673" i="8"/>
  <c r="BE750" i="8"/>
  <c r="BE795" i="8"/>
  <c r="BE833" i="8"/>
  <c r="BE835" i="8"/>
  <c r="BE853" i="8"/>
  <c r="BE904" i="8"/>
  <c r="BE909" i="8"/>
  <c r="BE911" i="8"/>
  <c r="BE1102" i="8"/>
  <c r="BE1118" i="8"/>
  <c r="BE1174" i="8"/>
  <c r="BE1209" i="8"/>
  <c r="BE1240" i="8"/>
  <c r="BE146" i="8"/>
  <c r="BE160" i="8"/>
  <c r="BE176" i="8"/>
  <c r="BE267" i="8"/>
  <c r="BE279" i="8"/>
  <c r="BE341" i="8"/>
  <c r="BE492" i="8"/>
  <c r="BE520" i="8"/>
  <c r="BE535" i="8"/>
  <c r="BE659" i="8"/>
  <c r="BE779" i="8"/>
  <c r="BE809" i="8"/>
  <c r="BE830" i="8"/>
  <c r="BE841" i="8"/>
  <c r="BE871" i="8"/>
  <c r="BE932" i="8"/>
  <c r="BE946" i="8"/>
  <c r="BE1030" i="8"/>
  <c r="BE1087" i="8"/>
  <c r="BE1093" i="8"/>
  <c r="BE1107" i="8"/>
  <c r="BE1155" i="8"/>
  <c r="BE1245" i="8"/>
  <c r="BE182" i="8"/>
  <c r="BE224" i="8"/>
  <c r="BE241" i="8"/>
  <c r="BE292" i="8"/>
  <c r="BE295" i="8"/>
  <c r="BE303" i="8"/>
  <c r="BE344" i="8"/>
  <c r="BE422" i="8"/>
  <c r="BE425" i="8"/>
  <c r="BE483" i="8"/>
  <c r="BE511" i="8"/>
  <c r="BE515" i="8"/>
  <c r="BE532" i="8"/>
  <c r="BE579" i="8"/>
  <c r="BE686" i="8"/>
  <c r="BE708" i="8"/>
  <c r="BE719" i="8"/>
  <c r="BE721" i="8"/>
  <c r="BE803" i="8"/>
  <c r="BE846" i="8"/>
  <c r="BE863" i="8"/>
  <c r="BE883" i="8"/>
  <c r="BE950" i="8"/>
  <c r="BE981" i="8"/>
  <c r="BE997" i="8"/>
  <c r="BE1003" i="8"/>
  <c r="BE1008" i="8"/>
  <c r="BE1038" i="8"/>
  <c r="BE1078" i="8"/>
  <c r="BE1114" i="8"/>
  <c r="BE1137" i="8"/>
  <c r="BE1197" i="8"/>
  <c r="BE1217" i="8"/>
  <c r="BE1223" i="8"/>
  <c r="BE1226" i="8"/>
  <c r="BE1234" i="8"/>
  <c r="BE265" i="7"/>
  <c r="BE302" i="7"/>
  <c r="BE309" i="7"/>
  <c r="BE311" i="7"/>
  <c r="BE231" i="7"/>
  <c r="BE320" i="7"/>
  <c r="BE164" i="7"/>
  <c r="BE195" i="7"/>
  <c r="BE198" i="7"/>
  <c r="BE223" i="7"/>
  <c r="BE247" i="7"/>
  <c r="BE271" i="7"/>
  <c r="BE276" i="7"/>
  <c r="BE300" i="7"/>
  <c r="BE336" i="7"/>
  <c r="BE345" i="7"/>
  <c r="BE155" i="7"/>
  <c r="BE160" i="7"/>
  <c r="BE166" i="7"/>
  <c r="BE185" i="7"/>
  <c r="BE213" i="7"/>
  <c r="BE380" i="7"/>
  <c r="J88" i="7"/>
  <c r="J91" i="7"/>
  <c r="BE126" i="7"/>
  <c r="BE139" i="7"/>
  <c r="BE148" i="7"/>
  <c r="BE182" i="7"/>
  <c r="BE253" i="7"/>
  <c r="BE288" i="7"/>
  <c r="BE323" i="7"/>
  <c r="BE339" i="7"/>
  <c r="BE354" i="7"/>
  <c r="BE364" i="7"/>
  <c r="F91" i="7"/>
  <c r="BE359" i="7"/>
  <c r="BE372" i="7"/>
  <c r="BE392" i="7"/>
  <c r="BE396" i="7"/>
  <c r="BE401" i="7"/>
  <c r="E84" i="7"/>
  <c r="BE170" i="7"/>
  <c r="BE238" i="7"/>
  <c r="BE260" i="7"/>
  <c r="BE281" i="7"/>
  <c r="BE295" i="7"/>
  <c r="BE367" i="7"/>
  <c r="BE385" i="7"/>
  <c r="E84" i="6"/>
  <c r="BE181" i="6"/>
  <c r="BE192" i="6"/>
  <c r="BE213" i="6"/>
  <c r="BE218" i="6"/>
  <c r="BE233" i="6"/>
  <c r="J117" i="6"/>
  <c r="F120" i="6"/>
  <c r="BE126" i="6"/>
  <c r="BE140" i="6"/>
  <c r="BE158" i="6"/>
  <c r="BE164" i="6"/>
  <c r="BE175" i="6"/>
  <c r="BE230" i="6"/>
  <c r="BE237" i="6"/>
  <c r="BE146" i="6"/>
  <c r="BE152" i="6"/>
  <c r="BE170" i="6"/>
  <c r="BE198" i="6"/>
  <c r="BE206" i="6"/>
  <c r="BE223" i="6"/>
  <c r="BE226" i="6"/>
  <c r="J93" i="6"/>
  <c r="BE186" i="6"/>
  <c r="BE209" i="6"/>
  <c r="BE254" i="6"/>
  <c r="F93" i="5"/>
  <c r="BE147" i="5"/>
  <c r="J93" i="5"/>
  <c r="BE164" i="5"/>
  <c r="BE216" i="5"/>
  <c r="J117" i="5"/>
  <c r="BE181" i="5"/>
  <c r="BE201" i="5"/>
  <c r="BE126" i="5"/>
  <c r="BE152" i="5"/>
  <c r="BE191" i="5"/>
  <c r="BE206" i="5"/>
  <c r="E84" i="5"/>
  <c r="BE185" i="5"/>
  <c r="BE196" i="5"/>
  <c r="BE171" i="5"/>
  <c r="BE179" i="5"/>
  <c r="BE202" i="4"/>
  <c r="J115" i="4"/>
  <c r="J93" i="4"/>
  <c r="F118" i="4"/>
  <c r="BE164" i="4"/>
  <c r="BE200" i="4"/>
  <c r="BE218" i="4"/>
  <c r="E84" i="4"/>
  <c r="BE212" i="4"/>
  <c r="BK126" i="3"/>
  <c r="J126" i="3" s="1"/>
  <c r="J98" i="3" s="1"/>
  <c r="BE124" i="4"/>
  <c r="BE148" i="4"/>
  <c r="BE136" i="4"/>
  <c r="BE170" i="4"/>
  <c r="BE194" i="4"/>
  <c r="BE180" i="4"/>
  <c r="BE206" i="4"/>
  <c r="F93" i="3"/>
  <c r="BE128" i="3"/>
  <c r="BE187" i="3"/>
  <c r="BE262" i="3"/>
  <c r="BE370" i="3"/>
  <c r="BE398" i="3"/>
  <c r="BE404" i="3"/>
  <c r="BK124" i="2"/>
  <c r="BK123" i="2"/>
  <c r="J123" i="2" s="1"/>
  <c r="J32" i="2" s="1"/>
  <c r="J90" i="3"/>
  <c r="E113" i="3"/>
  <c r="BE217" i="3"/>
  <c r="BE222" i="3"/>
  <c r="BE231" i="3"/>
  <c r="BE363" i="3"/>
  <c r="J122" i="3"/>
  <c r="BE180" i="3"/>
  <c r="BE330" i="3"/>
  <c r="BE292" i="3"/>
  <c r="BE336" i="3"/>
  <c r="BE170" i="3"/>
  <c r="BE176" i="3"/>
  <c r="BE276" i="3"/>
  <c r="BE315" i="3"/>
  <c r="BE326" i="3"/>
  <c r="BE353" i="3"/>
  <c r="BE381" i="3"/>
  <c r="BE282" i="3"/>
  <c r="BE298" i="3"/>
  <c r="BE310" i="3"/>
  <c r="BE321" i="3"/>
  <c r="BE138" i="3"/>
  <c r="BE240" i="3"/>
  <c r="BE346" i="3"/>
  <c r="BE357" i="3"/>
  <c r="BE142" i="3"/>
  <c r="BE147" i="3"/>
  <c r="BE153" i="3"/>
  <c r="BE247" i="3"/>
  <c r="BE251" i="3"/>
  <c r="BE266" i="3"/>
  <c r="BE269" i="3"/>
  <c r="BE366" i="3"/>
  <c r="BE372" i="3"/>
  <c r="BA96" i="1"/>
  <c r="AW96" i="1"/>
  <c r="BB96" i="1"/>
  <c r="BC96" i="1"/>
  <c r="E84" i="2"/>
  <c r="J90" i="2"/>
  <c r="F93" i="2"/>
  <c r="J93" i="2"/>
  <c r="BE126" i="2"/>
  <c r="BE141" i="2"/>
  <c r="BE147" i="2"/>
  <c r="BE156" i="2"/>
  <c r="BE164" i="2"/>
  <c r="BE170" i="2"/>
  <c r="BE179" i="2"/>
  <c r="BE186" i="2"/>
  <c r="BE189" i="2"/>
  <c r="BE206" i="2"/>
  <c r="BE210" i="2"/>
  <c r="BE213" i="2"/>
  <c r="BE222" i="2"/>
  <c r="BE228" i="2"/>
  <c r="BE235" i="2"/>
  <c r="BE240" i="2"/>
  <c r="BE245" i="2"/>
  <c r="BE251" i="2"/>
  <c r="BE256" i="2"/>
  <c r="BE261" i="2"/>
  <c r="BE266" i="2"/>
  <c r="BE269" i="2"/>
  <c r="BE279" i="2"/>
  <c r="BE283" i="2"/>
  <c r="BE290" i="2"/>
  <c r="BE296" i="2"/>
  <c r="BE298" i="2"/>
  <c r="BE300" i="2"/>
  <c r="BE302" i="2"/>
  <c r="BE313" i="2"/>
  <c r="BE317" i="2"/>
  <c r="BE321" i="2"/>
  <c r="BE325" i="2"/>
  <c r="BE330" i="2"/>
  <c r="BE336" i="2"/>
  <c r="BE338" i="2"/>
  <c r="BE341" i="2"/>
  <c r="BE344" i="2"/>
  <c r="BE347" i="2"/>
  <c r="BE350" i="2"/>
  <c r="BE353" i="2"/>
  <c r="BE356" i="2"/>
  <c r="BE361" i="2"/>
  <c r="BE366" i="2"/>
  <c r="BE369" i="2"/>
  <c r="BE373" i="2"/>
  <c r="BE376" i="2"/>
  <c r="BE381" i="2"/>
  <c r="BE384" i="2"/>
  <c r="BE391" i="2"/>
  <c r="BD96" i="1"/>
  <c r="AS94" i="1"/>
  <c r="F37" i="4"/>
  <c r="BB98" i="1"/>
  <c r="F36" i="5"/>
  <c r="BA99" i="1" s="1"/>
  <c r="F39" i="5"/>
  <c r="BD99" i="1"/>
  <c r="F36" i="6"/>
  <c r="BA100" i="1"/>
  <c r="F36" i="7"/>
  <c r="BC101" i="1"/>
  <c r="F37" i="8"/>
  <c r="BD102" i="1" s="1"/>
  <c r="F39" i="16"/>
  <c r="BD112" i="1"/>
  <c r="F37" i="17"/>
  <c r="BB113" i="1"/>
  <c r="F36" i="17"/>
  <c r="BA113" i="1"/>
  <c r="F37" i="18"/>
  <c r="BB114" i="1" s="1"/>
  <c r="F38" i="18"/>
  <c r="BC114" i="1"/>
  <c r="F35" i="20"/>
  <c r="BB116" i="1"/>
  <c r="F37" i="20"/>
  <c r="BD116" i="1" s="1"/>
  <c r="J36" i="4"/>
  <c r="AW98" i="1"/>
  <c r="F38" i="4"/>
  <c r="BC98" i="1" s="1"/>
  <c r="J36" i="5"/>
  <c r="AW99" i="1" s="1"/>
  <c r="F37" i="5"/>
  <c r="BB99" i="1"/>
  <c r="F38" i="6"/>
  <c r="BC100" i="1"/>
  <c r="F37" i="7"/>
  <c r="BD101" i="1" s="1"/>
  <c r="F37" i="9"/>
  <c r="BB104" i="1" s="1"/>
  <c r="F39" i="9"/>
  <c r="BD104" i="1"/>
  <c r="F39" i="10"/>
  <c r="BD105" i="1"/>
  <c r="J36" i="11"/>
  <c r="AW106" i="1" s="1"/>
  <c r="F39" i="11"/>
  <c r="BD106" i="1" s="1"/>
  <c r="F38" i="12"/>
  <c r="BC107" i="1"/>
  <c r="J36" i="12"/>
  <c r="AW107" i="1"/>
  <c r="F36" i="13"/>
  <c r="BA108" i="1" s="1"/>
  <c r="F34" i="14"/>
  <c r="BA109" i="1" s="1"/>
  <c r="F37" i="14"/>
  <c r="BD109" i="1"/>
  <c r="F37" i="16"/>
  <c r="BB112" i="1"/>
  <c r="J36" i="17"/>
  <c r="AW113" i="1" s="1"/>
  <c r="F36" i="18"/>
  <c r="BA114" i="1" s="1"/>
  <c r="F39" i="18"/>
  <c r="BD114" i="1"/>
  <c r="F36" i="20"/>
  <c r="BC116" i="1"/>
  <c r="F34" i="20"/>
  <c r="BA116" i="1" s="1"/>
  <c r="J36" i="3"/>
  <c r="AW97" i="1" s="1"/>
  <c r="F35" i="7"/>
  <c r="BB101" i="1" s="1"/>
  <c r="F36" i="8"/>
  <c r="BC102" i="1"/>
  <c r="J36" i="16"/>
  <c r="AW112" i="1" s="1"/>
  <c r="F36" i="16"/>
  <c r="BA112" i="1" s="1"/>
  <c r="F38" i="16"/>
  <c r="BC112" i="1" s="1"/>
  <c r="F38" i="17"/>
  <c r="BC113" i="1"/>
  <c r="F39" i="17"/>
  <c r="BD113" i="1" s="1"/>
  <c r="J36" i="18"/>
  <c r="AW114" i="1" s="1"/>
  <c r="F34" i="19"/>
  <c r="BA115" i="1" s="1"/>
  <c r="F38" i="3"/>
  <c r="BC97" i="1"/>
  <c r="F34" i="7"/>
  <c r="BA101" i="1" s="1"/>
  <c r="J36" i="9"/>
  <c r="AW104" i="1" s="1"/>
  <c r="F38" i="10"/>
  <c r="BC105" i="1" s="1"/>
  <c r="J36" i="10"/>
  <c r="AW105" i="1"/>
  <c r="F36" i="11"/>
  <c r="BA106" i="1" s="1"/>
  <c r="F38" i="11"/>
  <c r="BC106" i="1" s="1"/>
  <c r="F37" i="12"/>
  <c r="BB107" i="1" s="1"/>
  <c r="F39" i="12"/>
  <c r="BD107" i="1"/>
  <c r="J36" i="13"/>
  <c r="AW108" i="1" s="1"/>
  <c r="F39" i="13"/>
  <c r="BD108" i="1" s="1"/>
  <c r="F36" i="14"/>
  <c r="BC109" i="1" s="1"/>
  <c r="F36" i="15"/>
  <c r="BC110" i="1"/>
  <c r="F36" i="19"/>
  <c r="BC115" i="1" s="1"/>
  <c r="F36" i="3"/>
  <c r="BA97" i="1" s="1"/>
  <c r="J34" i="7"/>
  <c r="AW101" i="1" s="1"/>
  <c r="F38" i="9"/>
  <c r="BC104" i="1"/>
  <c r="F36" i="9"/>
  <c r="BA104" i="1" s="1"/>
  <c r="F36" i="10"/>
  <c r="BA105" i="1" s="1"/>
  <c r="F37" i="10"/>
  <c r="BB105" i="1" s="1"/>
  <c r="F37" i="11"/>
  <c r="BB106" i="1"/>
  <c r="F36" i="12"/>
  <c r="BA107" i="1" s="1"/>
  <c r="F37" i="13"/>
  <c r="BB108" i="1" s="1"/>
  <c r="F38" i="13"/>
  <c r="BC108" i="1" s="1"/>
  <c r="F35" i="14"/>
  <c r="BB109" i="1"/>
  <c r="J34" i="15"/>
  <c r="AW110" i="1" s="1"/>
  <c r="J34" i="19"/>
  <c r="AW115" i="1" s="1"/>
  <c r="F37" i="3"/>
  <c r="BB97" i="1" s="1"/>
  <c r="F37" i="6"/>
  <c r="BB100" i="1"/>
  <c r="J34" i="8"/>
  <c r="AW102" i="1" s="1"/>
  <c r="F35" i="15"/>
  <c r="BB110" i="1" s="1"/>
  <c r="F37" i="19"/>
  <c r="BD115" i="1" s="1"/>
  <c r="F36" i="4"/>
  <c r="BA98" i="1"/>
  <c r="F39" i="4"/>
  <c r="BD98" i="1" s="1"/>
  <c r="F38" i="5"/>
  <c r="BC99" i="1" s="1"/>
  <c r="J36" i="6"/>
  <c r="AW100" i="1" s="1"/>
  <c r="F34" i="8"/>
  <c r="BA102" i="1"/>
  <c r="F34" i="15"/>
  <c r="BA110" i="1" s="1"/>
  <c r="J34" i="20"/>
  <c r="AW116" i="1" s="1"/>
  <c r="F39" i="3"/>
  <c r="BD97" i="1"/>
  <c r="F39" i="6"/>
  <c r="BD100" i="1" s="1"/>
  <c r="F35" i="8"/>
  <c r="BB102" i="1" s="1"/>
  <c r="J34" i="14"/>
  <c r="AW109" i="1" s="1"/>
  <c r="F37" i="15"/>
  <c r="BD110" i="1"/>
  <c r="F35" i="19"/>
  <c r="BB115" i="1" s="1"/>
  <c r="T124" i="14" l="1"/>
  <c r="BK352" i="7"/>
  <c r="J352" i="7" s="1"/>
  <c r="J102" i="7" s="1"/>
  <c r="BK123" i="6"/>
  <c r="J123" i="6" s="1"/>
  <c r="J123" i="4"/>
  <c r="J99" i="4" s="1"/>
  <c r="J126" i="13"/>
  <c r="J100" i="13" s="1"/>
  <c r="BK126" i="19"/>
  <c r="BK125" i="19" s="1"/>
  <c r="J125" i="19" s="1"/>
  <c r="J30" i="19" s="1"/>
  <c r="P123" i="20"/>
  <c r="P122" i="20"/>
  <c r="AU116" i="1" s="1"/>
  <c r="BK125" i="12"/>
  <c r="BK124" i="12"/>
  <c r="J124" i="12"/>
  <c r="J98" i="12" s="1"/>
  <c r="R125" i="15"/>
  <c r="R126" i="16"/>
  <c r="R125" i="16"/>
  <c r="R153" i="14"/>
  <c r="R124" i="14"/>
  <c r="R124" i="2"/>
  <c r="R123" i="2"/>
  <c r="P124" i="6"/>
  <c r="P123" i="6"/>
  <c r="AU100" i="1"/>
  <c r="BK126" i="15"/>
  <c r="J126" i="15" s="1"/>
  <c r="J96" i="15" s="1"/>
  <c r="BK128" i="8"/>
  <c r="BK127" i="8" s="1"/>
  <c r="J127" i="8" s="1"/>
  <c r="J95" i="8" s="1"/>
  <c r="J128" i="8"/>
  <c r="J96" i="8" s="1"/>
  <c r="R124" i="6"/>
  <c r="R123" i="6"/>
  <c r="T126" i="19"/>
  <c r="T125" i="19" s="1"/>
  <c r="R124" i="5"/>
  <c r="R123" i="5"/>
  <c r="T126" i="3"/>
  <c r="T125" i="3" s="1"/>
  <c r="T123" i="20"/>
  <c r="T122" i="20"/>
  <c r="T126" i="15"/>
  <c r="T125" i="15" s="1"/>
  <c r="P126" i="19"/>
  <c r="P125" i="19"/>
  <c r="AU115" i="1"/>
  <c r="T124" i="7"/>
  <c r="T123" i="7"/>
  <c r="P128" i="8"/>
  <c r="P127" i="8"/>
  <c r="AU102" i="1" s="1"/>
  <c r="R128" i="8"/>
  <c r="R127" i="8"/>
  <c r="T126" i="18"/>
  <c r="T125" i="18" s="1"/>
  <c r="P124" i="14"/>
  <c r="AU109" i="1"/>
  <c r="P125" i="12"/>
  <c r="P124" i="12" s="1"/>
  <c r="AU107" i="1" s="1"/>
  <c r="AU103" i="1" s="1"/>
  <c r="R123" i="20"/>
  <c r="R122" i="20"/>
  <c r="P126" i="15"/>
  <c r="P125" i="15"/>
  <c r="AU110" i="1"/>
  <c r="P124" i="7"/>
  <c r="P123" i="7" s="1"/>
  <c r="AU101" i="1" s="1"/>
  <c r="T124" i="6"/>
  <c r="T123" i="6"/>
  <c r="T125" i="12"/>
  <c r="T124" i="12"/>
  <c r="BK128" i="17"/>
  <c r="BK124" i="7"/>
  <c r="J124" i="7" s="1"/>
  <c r="J96" i="7" s="1"/>
  <c r="R125" i="12"/>
  <c r="R124" i="12"/>
  <c r="R126" i="3"/>
  <c r="R125" i="3"/>
  <c r="T124" i="2"/>
  <c r="T123" i="2"/>
  <c r="P124" i="2"/>
  <c r="P123" i="2"/>
  <c r="AU96" i="1"/>
  <c r="BK308" i="15"/>
  <c r="J308" i="15"/>
  <c r="J102" i="15"/>
  <c r="BK126" i="16"/>
  <c r="J126" i="16" s="1"/>
  <c r="J99" i="16" s="1"/>
  <c r="BK123" i="20"/>
  <c r="BK122" i="20"/>
  <c r="J122" i="20" s="1"/>
  <c r="J95" i="20" s="1"/>
  <c r="BK124" i="5"/>
  <c r="J124" i="5"/>
  <c r="J98" i="5" s="1"/>
  <c r="BK146" i="17"/>
  <c r="J146" i="17"/>
  <c r="J104" i="17"/>
  <c r="BK153" i="14"/>
  <c r="J153" i="14"/>
  <c r="J100" i="14"/>
  <c r="AG115" i="1"/>
  <c r="J126" i="19"/>
  <c r="J96" i="19"/>
  <c r="BK125" i="18"/>
  <c r="J125" i="18" s="1"/>
  <c r="J98" i="18" s="1"/>
  <c r="J125" i="13"/>
  <c r="J99" i="13"/>
  <c r="BK124" i="11"/>
  <c r="J124" i="11"/>
  <c r="J98" i="11"/>
  <c r="BK124" i="10"/>
  <c r="J124" i="10" s="1"/>
  <c r="J32" i="10" s="1"/>
  <c r="AG105" i="1" s="1"/>
  <c r="BK123" i="9"/>
  <c r="J123" i="9"/>
  <c r="J98" i="9"/>
  <c r="J122" i="4"/>
  <c r="J98" i="4"/>
  <c r="BK125" i="3"/>
  <c r="J125" i="3"/>
  <c r="J97" i="3"/>
  <c r="AG96" i="1"/>
  <c r="J97" i="2"/>
  <c r="J124" i="2"/>
  <c r="J98" i="2"/>
  <c r="J35" i="2"/>
  <c r="AV96" i="1" s="1"/>
  <c r="AT96" i="1" s="1"/>
  <c r="AN96" i="1" s="1"/>
  <c r="J35" i="12"/>
  <c r="AV107" i="1" s="1"/>
  <c r="AT107" i="1" s="1"/>
  <c r="BA103" i="1"/>
  <c r="AW103" i="1"/>
  <c r="F33" i="15"/>
  <c r="AZ110" i="1"/>
  <c r="F33" i="20"/>
  <c r="AZ116" i="1"/>
  <c r="F35" i="3"/>
  <c r="AZ97" i="1"/>
  <c r="J35" i="9"/>
  <c r="AV104" i="1"/>
  <c r="AT104" i="1" s="1"/>
  <c r="F35" i="10"/>
  <c r="AZ105" i="1"/>
  <c r="F35" i="13"/>
  <c r="AZ108" i="1" s="1"/>
  <c r="F35" i="16"/>
  <c r="AZ112" i="1"/>
  <c r="F35" i="17"/>
  <c r="AZ113" i="1" s="1"/>
  <c r="F35" i="18"/>
  <c r="AZ114" i="1"/>
  <c r="J35" i="4"/>
  <c r="AV98" i="1" s="1"/>
  <c r="AT98" i="1" s="1"/>
  <c r="BA95" i="1"/>
  <c r="AW95" i="1"/>
  <c r="BB95" i="1"/>
  <c r="AX95" i="1"/>
  <c r="F33" i="7"/>
  <c r="AZ101" i="1"/>
  <c r="F35" i="12"/>
  <c r="AZ107" i="1"/>
  <c r="BD103" i="1"/>
  <c r="F33" i="14"/>
  <c r="AZ109" i="1"/>
  <c r="BD111" i="1"/>
  <c r="BB111" i="1"/>
  <c r="AX111" i="1"/>
  <c r="J33" i="19"/>
  <c r="AV115" i="1"/>
  <c r="AT115" i="1" s="1"/>
  <c r="AU111" i="1"/>
  <c r="J35" i="3"/>
  <c r="AV97" i="1" s="1"/>
  <c r="AT97" i="1" s="1"/>
  <c r="F35" i="9"/>
  <c r="AZ104" i="1"/>
  <c r="J35" i="10"/>
  <c r="AV105" i="1"/>
  <c r="AT105" i="1"/>
  <c r="J35" i="13"/>
  <c r="AV108" i="1" s="1"/>
  <c r="AT108" i="1" s="1"/>
  <c r="J35" i="16"/>
  <c r="AV112" i="1"/>
  <c r="AT112" i="1" s="1"/>
  <c r="J35" i="17"/>
  <c r="AV113" i="1"/>
  <c r="AT113" i="1"/>
  <c r="J35" i="18"/>
  <c r="AV114" i="1"/>
  <c r="AT114" i="1"/>
  <c r="F35" i="4"/>
  <c r="AZ98" i="1" s="1"/>
  <c r="BD95" i="1"/>
  <c r="J33" i="7"/>
  <c r="AV101" i="1"/>
  <c r="AT101" i="1" s="1"/>
  <c r="J35" i="11"/>
  <c r="AV106" i="1"/>
  <c r="AT106" i="1"/>
  <c r="BC103" i="1"/>
  <c r="AY103" i="1"/>
  <c r="J33" i="14"/>
  <c r="AV109" i="1"/>
  <c r="AT109" i="1" s="1"/>
  <c r="BA111" i="1"/>
  <c r="AW111" i="1"/>
  <c r="BC111" i="1"/>
  <c r="AY111" i="1" s="1"/>
  <c r="J33" i="20"/>
  <c r="AV116" i="1"/>
  <c r="AT116" i="1"/>
  <c r="J32" i="4"/>
  <c r="AG98" i="1"/>
  <c r="F35" i="5"/>
  <c r="AZ99" i="1"/>
  <c r="F35" i="6"/>
  <c r="AZ100" i="1"/>
  <c r="F33" i="8"/>
  <c r="AZ102" i="1"/>
  <c r="J35" i="5"/>
  <c r="AV99" i="1"/>
  <c r="AT99" i="1"/>
  <c r="BC95" i="1"/>
  <c r="AY95" i="1"/>
  <c r="J35" i="6"/>
  <c r="AV100" i="1"/>
  <c r="AT100" i="1" s="1"/>
  <c r="J33" i="8"/>
  <c r="AV102" i="1"/>
  <c r="AT102" i="1" s="1"/>
  <c r="F35" i="2"/>
  <c r="AZ96" i="1"/>
  <c r="F35" i="11"/>
  <c r="AZ106" i="1" s="1"/>
  <c r="BB103" i="1"/>
  <c r="AX103" i="1"/>
  <c r="J32" i="13"/>
  <c r="AG108" i="1" s="1"/>
  <c r="J33" i="15"/>
  <c r="AV110" i="1"/>
  <c r="AT110" i="1"/>
  <c r="F33" i="19"/>
  <c r="AZ115" i="1"/>
  <c r="AN115" i="1" l="1"/>
  <c r="BK123" i="7"/>
  <c r="J123" i="7" s="1"/>
  <c r="J95" i="7" s="1"/>
  <c r="J97" i="6"/>
  <c r="J32" i="6"/>
  <c r="AG100" i="1" s="1"/>
  <c r="AN100" i="1" s="1"/>
  <c r="J95" i="19"/>
  <c r="BK127" i="17"/>
  <c r="J127" i="17"/>
  <c r="J32" i="17" s="1"/>
  <c r="AG113" i="1" s="1"/>
  <c r="BK124" i="14"/>
  <c r="J124" i="14" s="1"/>
  <c r="J95" i="14" s="1"/>
  <c r="BK125" i="16"/>
  <c r="J125" i="16"/>
  <c r="J98" i="16" s="1"/>
  <c r="J128" i="17"/>
  <c r="J99" i="17"/>
  <c r="BK123" i="5"/>
  <c r="J123" i="5" s="1"/>
  <c r="J97" i="5" s="1"/>
  <c r="J123" i="20"/>
  <c r="J96" i="20"/>
  <c r="BK125" i="15"/>
  <c r="J125" i="15"/>
  <c r="J95" i="15"/>
  <c r="J125" i="12"/>
  <c r="J99" i="12" s="1"/>
  <c r="J39" i="19"/>
  <c r="AN108" i="1"/>
  <c r="J41" i="13"/>
  <c r="AN105" i="1"/>
  <c r="J98" i="10"/>
  <c r="J41" i="10"/>
  <c r="J41" i="6"/>
  <c r="AN98" i="1"/>
  <c r="J41" i="4"/>
  <c r="J41" i="2"/>
  <c r="AU95" i="1"/>
  <c r="AU94" i="1"/>
  <c r="J30" i="20"/>
  <c r="AG116" i="1" s="1"/>
  <c r="J32" i="12"/>
  <c r="AG107" i="1"/>
  <c r="J30" i="7"/>
  <c r="AG101" i="1" s="1"/>
  <c r="AN101" i="1" s="1"/>
  <c r="J32" i="11"/>
  <c r="AG106" i="1"/>
  <c r="AN106" i="1" s="1"/>
  <c r="J32" i="18"/>
  <c r="AG114" i="1"/>
  <c r="BA94" i="1"/>
  <c r="W30" i="1" s="1"/>
  <c r="J32" i="3"/>
  <c r="AG97" i="1"/>
  <c r="J30" i="8"/>
  <c r="AG102" i="1" s="1"/>
  <c r="AN102" i="1" s="1"/>
  <c r="BC94" i="1"/>
  <c r="W32" i="1"/>
  <c r="J32" i="9"/>
  <c r="AG104" i="1" s="1"/>
  <c r="BB94" i="1"/>
  <c r="W31" i="1"/>
  <c r="AZ103" i="1"/>
  <c r="AV103" i="1"/>
  <c r="AT103" i="1"/>
  <c r="AZ95" i="1"/>
  <c r="AV95" i="1" s="1"/>
  <c r="AT95" i="1" s="1"/>
  <c r="BD94" i="1"/>
  <c r="W33" i="1"/>
  <c r="AZ111" i="1"/>
  <c r="AV111" i="1"/>
  <c r="AT111" i="1"/>
  <c r="J39" i="20" l="1"/>
  <c r="J41" i="12"/>
  <c r="J41" i="17"/>
  <c r="J98" i="17"/>
  <c r="J41" i="18"/>
  <c r="AN114" i="1"/>
  <c r="J41" i="11"/>
  <c r="J41" i="9"/>
  <c r="AN104" i="1"/>
  <c r="J39" i="8"/>
  <c r="J39" i="7"/>
  <c r="J41" i="3"/>
  <c r="AN97" i="1"/>
  <c r="AN107" i="1"/>
  <c r="AN113" i="1"/>
  <c r="AN116" i="1"/>
  <c r="J32" i="16"/>
  <c r="AG112" i="1"/>
  <c r="J32" i="5"/>
  <c r="AG99" i="1"/>
  <c r="AG95" i="1"/>
  <c r="AN95" i="1"/>
  <c r="J30" i="14"/>
  <c r="AG109" i="1"/>
  <c r="J30" i="15"/>
  <c r="AG110" i="1"/>
  <c r="AN110" i="1"/>
  <c r="AY94" i="1"/>
  <c r="AX94" i="1"/>
  <c r="AG103" i="1"/>
  <c r="AZ94" i="1"/>
  <c r="W29" i="1"/>
  <c r="AW94" i="1"/>
  <c r="AK30" i="1"/>
  <c r="J39" i="14" l="1"/>
  <c r="J41" i="5"/>
  <c r="J39" i="15"/>
  <c r="J41" i="16"/>
  <c r="AN103" i="1"/>
  <c r="AN112" i="1"/>
  <c r="AN109" i="1"/>
  <c r="AN99" i="1"/>
  <c r="AG111" i="1"/>
  <c r="AV94" i="1"/>
  <c r="AK29" i="1" s="1"/>
  <c r="AN111" i="1" l="1"/>
  <c r="AG94" i="1"/>
  <c r="AK26" i="1"/>
  <c r="AK35" i="1"/>
  <c r="AT94" i="1"/>
  <c r="AN94" i="1" s="1"/>
</calcChain>
</file>

<file path=xl/sharedStrings.xml><?xml version="1.0" encoding="utf-8"?>
<sst xmlns="http://schemas.openxmlformats.org/spreadsheetml/2006/main" count="35707" uniqueCount="4112">
  <si>
    <t>Export Komplet</t>
  </si>
  <si>
    <t/>
  </si>
  <si>
    <t>2.0</t>
  </si>
  <si>
    <t>ZAMOK</t>
  </si>
  <si>
    <t>False</t>
  </si>
  <si>
    <t>{f9802120-7ae6-4066-a3d1-70be8fffbfea}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</si>
  <si>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</si>
  <si>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</si>
  <si>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</si>
  <si>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</si>
  <si>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</si>
  <si>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</si>
  <si>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</si>
  <si>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</si>
  <si>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25028-01-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</si>
  <si>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</si>
  <si>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</si>
  <si>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ROZTYLSKÉHO NÁMĚSTÍ SEVER, PRAHA 4</t>
  </si>
  <si>
    <t>KSO:</t>
  </si>
  <si>
    <t>823 27</t>
  </si>
  <si>
    <t>CC-CZ:</t>
  </si>
  <si>
    <t>241211</t>
  </si>
  <si>
    <t>Místo:</t>
  </si>
  <si>
    <t>PRAHA 4</t>
  </si>
  <si>
    <t>Datum:</t>
  </si>
  <si>
    <t>29. 8. 2025</t>
  </si>
  <si>
    <t>CZ-CPV:</t>
  </si>
  <si>
    <t>45112700-2</t>
  </si>
  <si>
    <t>CZ-CPA:</t>
  </si>
  <si>
    <t>42.99.2</t>
  </si>
  <si>
    <t>Zadavatel:</t>
  </si>
  <si>
    <t>IČ:</t>
  </si>
  <si>
    <t>00063584</t>
  </si>
  <si>
    <t>Městská část Praha 4,Antala Staška 2059/80b,Praha4</t>
  </si>
  <si>
    <t>DIČ:</t>
  </si>
  <si>
    <t>CZ00063584</t>
  </si>
  <si>
    <t>Uchazeč:</t>
  </si>
  <si>
    <t>Vyplň údaj</t>
  </si>
  <si>
    <t>Projektant:</t>
  </si>
  <si>
    <t>12189391</t>
  </si>
  <si>
    <t>Ateliér zahradní a krajinářské architektury, Brno</t>
  </si>
  <si>
    <t>czCZ5612042469</t>
  </si>
  <si>
    <t>True</t>
  </si>
  <si>
    <t>Zpracovatel:</t>
  </si>
  <si>
    <t xml:space="preserve"> </t>
  </si>
  <si>
    <t>Poznámka:</t>
  </si>
  <si>
    <t xml:space="preserve">Soupis prací je sestaven za využití položek Cenové soustavy ÚRS  CÚ 2025-02. Cenové a technické podmínky položek CS, které nejsou uvedeny v soupisu prací  jsou neomezeně dálkově k dispozici na www.cs-urs.cz. Plný popis položek a poznámky k souborům cen jsou uvedeny v jednotlivých cenících ÚRS. Položky soupisu prací, které mají ve sloupci "Cenová soustava" uveden údaj " vlastní ", nepochází z CS. Tyto položky byly vytvořeny pouze pro tento rozpočet a nenacházejí se v žádné cenové soustavě.Pokud byl v rozpočtu uveden konkrétní obchodní název materiálu nebo výrobku, byl použit s cílem zadavatele stanovit minimální kvalitativní standard. Uchazeč o veřejnou zakázku je oprávněn navrhnout a použít kvalitativně a technicky obdobných řešení, která nesníží užitnou hodnotu a kvalitu díla, při zachování jakostních a bezpečnostních parametrů výrobků._x000D_
VÝKAZ VÝMĚR, který se vztahuje k více položkám je nahrazen odpovídajícím slovem  "FIGUROU".  Figura je uvedena ve sloupci "Kód" v položce, kde byla spočítána.	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</si>
  <si>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</si>
  <si>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</si>
  <si>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</si>
  <si>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</si>
  <si>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</si>
  <si>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</si>
  <si>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</si>
  <si>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</si>
  <si>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</si>
  <si>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</si>
  <si>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</si>
  <si>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</si>
  <si>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</si>
  <si>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</si>
  <si>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</si>
  <si>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</si>
  <si>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</si>
  <si>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</si>
  <si>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</si>
  <si>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</si>
  <si>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</si>
  <si>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</si>
  <si>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</si>
  <si>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</si>
  <si>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</si>
  <si>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</si>
  <si>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</si>
  <si>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</si>
  <si>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</si>
  <si>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</si>
  <si>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</si>
  <si>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</si>
  <si>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</si>
  <si>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</si>
  <si>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</si>
  <si>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</si>
  <si>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</si>
  <si>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</si>
  <si>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</si>
  <si>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</si>
  <si>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</si>
  <si>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</si>
  <si>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</si>
  <si>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</si>
  <si>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</si>
  <si>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PŘÍPRAVA ÚZEMÍ, KÁCENÍ ZELENĚ, HTÚ</t>
  </si>
  <si>
    <t>ING</t>
  </si>
  <si>
    <t>1</t>
  </si>
  <si>
    <t>{afaa8735-5f19-44c7-b935-be11dd9c7fb8}</t>
  </si>
  <si>
    <t>2</t>
  </si>
  <si>
    <t>/</t>
  </si>
  <si>
    <t>SO 01.1</t>
  </si>
  <si>
    <t>Příprava území - kácení a HTÚ</t>
  </si>
  <si>
    <t>Soupis</t>
  </si>
  <si>
    <t>{be46d836-a84c-4aa0-a08f-6e7e494a4c4c}</t>
  </si>
  <si>
    <t>SO 01.2</t>
  </si>
  <si>
    <t>Příprava území - demolice pro zpevnění plochy SO 02</t>
  </si>
  <si>
    <t>{080c58e9-f865-4819-9746-fe523a453b47}</t>
  </si>
  <si>
    <t>SO 01.4</t>
  </si>
  <si>
    <t>Příprava území - HTU pro zeleň SO 04</t>
  </si>
  <si>
    <t>{7dad9954-cb31-4de4-a8ef-93513a5ebcd7}</t>
  </si>
  <si>
    <t>SO 01.7</t>
  </si>
  <si>
    <t>Příprava území - HTU pro hřiště SO 07</t>
  </si>
  <si>
    <t>{5c910a4c-1b37-4937-8a5d-18ec5a346a95}</t>
  </si>
  <si>
    <t>SO 01.8</t>
  </si>
  <si>
    <t>Příprava území - demolice pro mobliář SO 08</t>
  </si>
  <si>
    <t>{36a1cae9-8b0b-4ad5-941b-bf8b33d9fd63}</t>
  </si>
  <si>
    <t>SO 02</t>
  </si>
  <si>
    <t>KOMUNIKACE A ZPEVNĚNÉ PLOCHY</t>
  </si>
  <si>
    <t>{aaca5cc6-d762-4501-9f9c-bdf04b01b575}</t>
  </si>
  <si>
    <t>822 29 76</t>
  </si>
  <si>
    <t>SO 03</t>
  </si>
  <si>
    <t xml:space="preserve">PARKOVIŠTĚ A SOUVISEJÍCÍ ZPEVNĚNÉ PLOCHY </t>
  </si>
  <si>
    <t>{b095c9b5-9f0c-42a7-a8a7-004445cbaaa1}</t>
  </si>
  <si>
    <t>822 55 36</t>
  </si>
  <si>
    <t>SO 04</t>
  </si>
  <si>
    <t>ŘEŠENÍ ZELENĚ</t>
  </si>
  <si>
    <t>{3b1f4267-8994-485a-8e76-999cccd63e9c}</t>
  </si>
  <si>
    <t>SO 04.1</t>
  </si>
  <si>
    <t>Ošetření stávajících dřevin</t>
  </si>
  <si>
    <t>{7137965e-9e69-486a-9580-9bf55cb9c896}</t>
  </si>
  <si>
    <t>SO 04.2</t>
  </si>
  <si>
    <t>Výsadba stromu</t>
  </si>
  <si>
    <t>{96810f48-f22c-4f18-8299-f9f1653e8a39}</t>
  </si>
  <si>
    <t>SO 04.3</t>
  </si>
  <si>
    <t>Popínavé rostliny</t>
  </si>
  <si>
    <t>{9cc92186-43cc-4684-9f62-ead95e583f40}</t>
  </si>
  <si>
    <t>SO 04.4</t>
  </si>
  <si>
    <t>Parkový trávník</t>
  </si>
  <si>
    <t>{a327c327-a535-4d09-9487-c5b84ac0b5be}</t>
  </si>
  <si>
    <t>SO 04.5</t>
  </si>
  <si>
    <t>Trvalkové záhony</t>
  </si>
  <si>
    <t>{a676b48d-4838-4aba-8857-864b6200d49c}</t>
  </si>
  <si>
    <t>SO 05</t>
  </si>
  <si>
    <t>ELEKTRO - VEŘEJNÉ OSVĚTLENÍ</t>
  </si>
  <si>
    <t>{5bcd8b0e-b271-43a9-9380-9dbc193b0d41}</t>
  </si>
  <si>
    <t>828 75</t>
  </si>
  <si>
    <t>SO 06</t>
  </si>
  <si>
    <t>VODA - VODOVODNÍ PŘÍPOJKA</t>
  </si>
  <si>
    <t>{cf9cdb0c-02a5-4f5d-90a5-d7b372915101}</t>
  </si>
  <si>
    <t>827 19 11</t>
  </si>
  <si>
    <t>SO 07</t>
  </si>
  <si>
    <t>HŘIŠTĚ A HERNÍ PRVKY</t>
  </si>
  <si>
    <t>STA</t>
  </si>
  <si>
    <t>{91c43ef8-7ed0-4100-80c3-efb684bd9514}</t>
  </si>
  <si>
    <t>823 33</t>
  </si>
  <si>
    <t>SO 07.1</t>
  </si>
  <si>
    <t>dětské hřiště</t>
  </si>
  <si>
    <t>{543c5d00-1053-4126-b1d7-7e9f24301476}</t>
  </si>
  <si>
    <t>SO 07.2</t>
  </si>
  <si>
    <t>workoutové hřiště</t>
  </si>
  <si>
    <t>{31d9936a-702f-4486-b825-8c4c96fe6c64}</t>
  </si>
  <si>
    <t>SO 07.3</t>
  </si>
  <si>
    <t>herní prvky</t>
  </si>
  <si>
    <t>{921054c3-a35e-4d38-b883-2265a2bc98df}</t>
  </si>
  <si>
    <t>SO 08</t>
  </si>
  <si>
    <t>MOBILIÁŘ A DROBNÁ ARCHITEKTURA</t>
  </si>
  <si>
    <t>{a38ab509-80d3-4cf4-9c2a-46343e022d10}</t>
  </si>
  <si>
    <t>815 99</t>
  </si>
  <si>
    <t>VON</t>
  </si>
  <si>
    <t xml:space="preserve">VEDLEJŠÍ A OSTATNÍ NÁKLADY </t>
  </si>
  <si>
    <t>{f893305d-af94-4976-9ab1-ae77ccde12bc}</t>
  </si>
  <si>
    <t>kere1MYCENI011</t>
  </si>
  <si>
    <t>10</t>
  </si>
  <si>
    <t>kere2MYCENI011</t>
  </si>
  <si>
    <t>149</t>
  </si>
  <si>
    <t>KRYCÍ LIST SOUPISU PRACÍ</t>
  </si>
  <si>
    <t>L200KACENI011</t>
  </si>
  <si>
    <t>L400kaceni011</t>
  </si>
  <si>
    <t>m2KORENY011</t>
  </si>
  <si>
    <t>220</t>
  </si>
  <si>
    <t>m2SKRYVKAorn011</t>
  </si>
  <si>
    <t>2710</t>
  </si>
  <si>
    <t>Objekt:</t>
  </si>
  <si>
    <t>m3DRNY011</t>
  </si>
  <si>
    <t>135,5</t>
  </si>
  <si>
    <t>SO 01 - PŘÍPRAVA ÚZEMÍ, KÁCENÍ ZELENĚ, HTÚ</t>
  </si>
  <si>
    <t>m3ORNodpad011</t>
  </si>
  <si>
    <t>81,3</t>
  </si>
  <si>
    <t>Soupis:</t>
  </si>
  <si>
    <t>m3ORNprebytek011</t>
  </si>
  <si>
    <t>25,2</t>
  </si>
  <si>
    <t>SO 01.1 - Příprava území - kácení a HTÚ</t>
  </si>
  <si>
    <t>m3ORNzpet011</t>
  </si>
  <si>
    <t>300</t>
  </si>
  <si>
    <t>Rm2DRNY011</t>
  </si>
  <si>
    <t>Sm2DRNY011</t>
  </si>
  <si>
    <t>2490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</si>
  <si>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</si>
  <si>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</si>
  <si>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</si>
  <si>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</si>
  <si>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</si>
  <si>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</si>
  <si>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</si>
  <si>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11.1 - Přípravné a přidružené zemní práce - kácení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</si>
  <si>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</si>
  <si>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</si>
  <si>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</si>
  <si>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</si>
  <si>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</si>
  <si>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</si>
  <si>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</si>
  <si>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</si>
  <si>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</si>
  <si>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</si>
  <si>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</si>
  <si>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</si>
  <si>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</si>
  <si>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</si>
  <si>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</si>
  <si>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</si>
  <si>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</si>
  <si>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</si>
  <si>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</si>
  <si>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121112003-R9</t>
  </si>
  <si>
    <t>Sejmutí ornice ručně - v kořenové zóně stromu pneumatickým rýčem hloubky do 150 mm v rovině nebo svahu do 1:5</t>
  </si>
  <si>
    <t>m2</t>
  </si>
  <si>
    <t xml:space="preserve"> vlastní</t>
  </si>
  <si>
    <t>4</t>
  </si>
  <si>
    <t>373248576</t>
  </si>
  <si>
    <t>VV</t>
  </si>
  <si>
    <t>" Odkaz VV na příslušnou část dokumentace "</t>
  </si>
  <si>
    <t>" Výkaz výměr dle BILANČNÍ TABULKY -SO 01.1 Kácení, viz. Příloha PD, (dále už jen BT/...) "</t>
  </si>
  <si>
    <t>" výkr. SO 01 -02 -1  Inventarizace"</t>
  </si>
  <si>
    <t>" výkr. SO 01 -02 -2 Situace kácení zeleně "</t>
  </si>
  <si>
    <t>"+ TZ -SO 01.02 Kácení...."</t>
  </si>
  <si>
    <t>" Poznámka odkazu VV na příslušn.část dokument.platí pro všechny položky  SO 01.1"</t>
  </si>
  <si>
    <t>Mezisoučet          POZNÁMKA odkazu  VV na PD</t>
  </si>
  <si>
    <t>3</t>
  </si>
  <si>
    <t>" BT 16/ ORNICE: skrývka ornice 15cm celkem  2710,0m2"</t>
  </si>
  <si>
    <t>" komplet stáv. travnatá plocha: humozní  vrstva=20cm "</t>
  </si>
  <si>
    <t>" (z toho =15cm skrývka ornice + 5 cm odstranění a odvoz travního drnu=samost.položka)"</t>
  </si>
  <si>
    <t>" z toho ručně/ornice- pneu rýč  - v kořen. zoně ponechan.  stromů 220m2"</t>
  </si>
  <si>
    <t>220,0</t>
  </si>
  <si>
    <t>Mezisoučet</t>
  </si>
  <si>
    <t>Rm2SKRYVKA011</t>
  </si>
  <si>
    <t>Součet     Ručně m2 SKRYVKA ORNICE</t>
  </si>
  <si>
    <t>121112003-R10</t>
  </si>
  <si>
    <t>Sejmutí travního drnu - tl vrstvy do 100 mm  ručně v kořenové zoně stromů - vč. naložení na dopravní prostředek  (cena určena pro oddrnování na skládku, recyklaci )</t>
  </si>
  <si>
    <t>-285712617</t>
  </si>
  <si>
    <t>" BT 16/ ORNICE: skrývka celk. tl. 20cm  / 2710,0m2 "</t>
  </si>
  <si>
    <t>"  z toho =15cm skrývka ornice + 5 cm odstranění a odvoz trvního drnu=samost.položka)"</t>
  </si>
  <si>
    <t>" z toho ručně/drny - v kořen. zoně ponechan.  stromů 220m2"</t>
  </si>
  <si>
    <t>Součet     Ručně   m2 drny</t>
  </si>
  <si>
    <t>121151123</t>
  </si>
  <si>
    <t>Sejmutí ornice plochy přes 500 m2 tl vrstvy do 200 mm strojně</t>
  </si>
  <si>
    <t>CS ÚRS 2025 02</t>
  </si>
  <si>
    <t>1689833995</t>
  </si>
  <si>
    <t>Online PSC</t>
  </si>
  <si>
    <t>https://podminky.urs.cz/item/CS_URS_2025_02/121151123</t>
  </si>
  <si>
    <t>" BT 16/ ORNICE: skrývka ornice 15cm "            2710,0</t>
  </si>
  <si>
    <t>" - odpočet z toho ručně v kořen. zoně stávaj. stromů"</t>
  </si>
  <si>
    <t>-m2KORENY011</t>
  </si>
  <si>
    <t>Sm2SKRYVKA011</t>
  </si>
  <si>
    <t>Součet</t>
  </si>
  <si>
    <t>121151223-10</t>
  </si>
  <si>
    <t>Sejmutí travního drnu -  plochy přes 500 m2 tl vrstvy do 100 mm strojně - vč. naložení na dopravní prostředek  (cena určena pro oddrnování na skládku, recyklaci )</t>
  </si>
  <si>
    <t>1881662900</t>
  </si>
  <si>
    <t>" sejmutí drnu 5cm"                             2710,0</t>
  </si>
  <si>
    <t>m2DRNY011</t>
  </si>
  <si>
    <t>Součet      Strojně m2 drny</t>
  </si>
  <si>
    <t>5</t>
  </si>
  <si>
    <t>162451106</t>
  </si>
  <si>
    <t>Vodorovné přemístění přes 1 500 do 2000 m výkopku/sypaniny z horniny třídy těžitelnosti I skupiny 1 až 3</t>
  </si>
  <si>
    <t>m3</t>
  </si>
  <si>
    <t>1505579542</t>
  </si>
  <si>
    <t>https://podminky.urs.cz/item/CS_URS_2025_02/162451106</t>
  </si>
  <si>
    <t>" odvoz přebytků na recyklační skládku s poplatkem"</t>
  </si>
  <si>
    <t>" odpad z prohozené ornice "</t>
  </si>
  <si>
    <t>6</t>
  </si>
  <si>
    <t>162751117</t>
  </si>
  <si>
    <t>Vodorovné přemístění přes 9 000 do 10000 m výkopku/sypaniny z horniny třídy těžitelnosti I skupiny 1 až 3</t>
  </si>
  <si>
    <t>-1651564788</t>
  </si>
  <si>
    <t>https://podminky.urs.cz/item/CS_URS_2025_02/162751117</t>
  </si>
  <si>
    <t>"  pozemek  investora do 10km/bez pronájmu "</t>
  </si>
  <si>
    <t>" =mezideponie pro skrývku ornice:  pro její složení, překatrování a dočasné skladování do zpět.použtí "</t>
  </si>
  <si>
    <t>" BT 16/ ORNICE: skrývka ornice 15 cm/2710m2 "</t>
  </si>
  <si>
    <t>" odvoz "                            0,15*m2SKRYVKAorn011</t>
  </si>
  <si>
    <t xml:space="preserve">" rozvoz po prohozu cca 80% využitelnost /BT 19+20"   </t>
  </si>
  <si>
    <t xml:space="preserve"> 0,80*(0,15*m2SKRYVKAorn011)</t>
  </si>
  <si>
    <t>7</t>
  </si>
  <si>
    <t>-1312668677</t>
  </si>
  <si>
    <t xml:space="preserve"> " odvoz DRNŮ s humoz.zeminou.celk.tl.0,05m/ na kompostárnu nbo vlatního odpad. hospodářství zhotovitele"</t>
  </si>
  <si>
    <t>" (případný rozdíl km kompostárny a km odpad.hospodář. zhotovit.promítnout do ceny odvozu ZKD 1km)"</t>
  </si>
  <si>
    <t>0,05*Rm2DRNY011</t>
  </si>
  <si>
    <t>0,05*Sm2DRNY011</t>
  </si>
  <si>
    <t>Mezisoučet             m3 DRNY</t>
  </si>
  <si>
    <t>8</t>
  </si>
  <si>
    <t>162751119</t>
  </si>
  <si>
    <t>Příplatek k vodorovnému přemístění výkopku/sypaniny z horniny třídy těžitelnosti I skupiny 1 až 3 ZKD 1000 m přes 10000 m</t>
  </si>
  <si>
    <t>1897591763</t>
  </si>
  <si>
    <t>https://podminky.urs.cz/item/CS_URS_2025_02/162751119</t>
  </si>
  <si>
    <t>m3DRNY011*(30-10)</t>
  </si>
  <si>
    <t>9</t>
  </si>
  <si>
    <t>167151111</t>
  </si>
  <si>
    <t>Nakládání výkopku z hornin třídy těžitelnosti I skupiny 1 až 3 přes 100 m3</t>
  </si>
  <si>
    <t>-1567548764</t>
  </si>
  <si>
    <t>https://podminky.urs.cz/item/CS_URS_2025_02/167151111</t>
  </si>
  <si>
    <t>"  bude využita skrývka stáv.ornice po prohozu "</t>
  </si>
  <si>
    <t>" BT 21/ HTÚ:  doplnění zeminy 250m3+20% na slehnutí = 300m3"</t>
  </si>
  <si>
    <t>" BT 19/  HTÚ: navážka plošná 10 cm: 400 m2 "          0,10*400,0*1,2</t>
  </si>
  <si>
    <t>" BT 20/  HTÚ: navážka plošná 15 cm: 1400 m2 "          0,15*1400,0*1,2</t>
  </si>
  <si>
    <t>Mezisoučet          m3   ornice   zpět</t>
  </si>
  <si>
    <t>" naložení přebytku  vyčišt. ornice jako rezerva pro terén.  modelace"</t>
  </si>
  <si>
    <t>" naložení  20% odpadu po prohozu ornice"</t>
  </si>
  <si>
    <t>" 20% ze 0,15*2710m2= 81,30 m3  = 81,30m3  odpad/ na skládku"</t>
  </si>
  <si>
    <t>0,15*m2SKRYVKAorn011</t>
  </si>
  <si>
    <t>-m3ORNzpet011</t>
  </si>
  <si>
    <t>-m3ORNprebytek011</t>
  </si>
  <si>
    <t>171201231-1</t>
  </si>
  <si>
    <t>Poplatek za uložení zeminy a kamení na recyklační skládce (skládkovné) kód odpadu 17 05 04.</t>
  </si>
  <si>
    <t>t</t>
  </si>
  <si>
    <t>-764760462</t>
  </si>
  <si>
    <t>" odvoz nevyužitelných přebytků z výkopů na recyklační skládku s poplatkem"</t>
  </si>
  <si>
    <t>m3ORNodpad011*1,6</t>
  </si>
  <si>
    <t>11</t>
  </si>
  <si>
    <t>17120123-191</t>
  </si>
  <si>
    <t>Náklady na likvidaci (recyklaci, kompostování):  bilogicky rozložitelného odpadu ve vlastním odpadovém hospodářství zhotovitele nebo poplatek za uložení na kompostárně bilogicky rozložitelného odpadu - travní drny se zeminou</t>
  </si>
  <si>
    <t>-1761872245</t>
  </si>
  <si>
    <t xml:space="preserve"> " poplatek za likvid. drnů s humoz.zeminou.celk.tl.0,05m/ na kompostárnu nbo vlatního odpad. hospodářství zhotovitele"</t>
  </si>
  <si>
    <t>m3DRNY011*1,3</t>
  </si>
  <si>
    <t>171203111</t>
  </si>
  <si>
    <t>Uložení a hrubé rozhrnutí výkopku bez zhutnění v rovině a ve svahu do 1:5</t>
  </si>
  <si>
    <t>-1925302741</t>
  </si>
  <si>
    <t>https://podminky.urs.cz/item/CS_URS_2025_02/171203111</t>
  </si>
  <si>
    <t>" bilance využité skrývky stáv.ornice po prohozu "</t>
  </si>
  <si>
    <t>" rozhrnutí přebytku  vyčišt. ornice jako rezerva pro terén. modelace TM"</t>
  </si>
  <si>
    <t xml:space="preserve">"  m3 skrývky po prohozu cca 80% využitelnost"   </t>
  </si>
  <si>
    <t>" - odpočet  dle:  BT 21/ HTÚ:  doplnění zeminy 250 m3+20% na slehnutí = 300m3"</t>
  </si>
  <si>
    <t>Součet              m3 ornice na rozhrnutí v rámci TM</t>
  </si>
  <si>
    <t>13</t>
  </si>
  <si>
    <t>171251109</t>
  </si>
  <si>
    <t>Příplatek k ceně za prohození sypaniny strojně</t>
  </si>
  <si>
    <t>2071469642</t>
  </si>
  <si>
    <t>https://podminky.urs.cz/item/CS_URS_2025_02/171251109</t>
  </si>
  <si>
    <t>" prohození/překatrování  na určené mezideponii pro zpětné využití skrývky stáv.ornice pro navážky veget.vrstvy "</t>
  </si>
  <si>
    <t>" (BT16/ skrývka + zpět.využití BT/ 19+20)"</t>
  </si>
  <si>
    <t>14</t>
  </si>
  <si>
    <t>171251201</t>
  </si>
  <si>
    <t>Uložení sypaniny na skládky nebo meziskládky</t>
  </si>
  <si>
    <t>879051226</t>
  </si>
  <si>
    <t>https://podminky.urs.cz/item/CS_URS_2025_02/171251201</t>
  </si>
  <si>
    <t>" kompostárna "</t>
  </si>
  <si>
    <t>" odvoz nevyužitelných přebytků z výkopů na recyklační skládku "</t>
  </si>
  <si>
    <t>15</t>
  </si>
  <si>
    <t>181151331</t>
  </si>
  <si>
    <t>Plošná úprava terénu přes 500 m2 zemina skupiny 1 až 4 nerovnosti přes 150 do 200 mm v rovinně a svahu do 1:5</t>
  </si>
  <si>
    <t>-344371377</t>
  </si>
  <si>
    <t>https://podminky.urs.cz/item/CS_URS_2025_02/181151331</t>
  </si>
  <si>
    <t>" BT 18/ PŘÍPRAVA před založením trávníku"</t>
  </si>
  <si>
    <t>" terénní modelace a upravy terénu do 20 cm výšky"           1800,0</t>
  </si>
  <si>
    <t>16</t>
  </si>
  <si>
    <t>181351103</t>
  </si>
  <si>
    <t>Rozprostření ornice tl vrstvy do 200 mm pl přes 100 do 500 m2 v rovině nebo ve svahu do 1:5 strojně</t>
  </si>
  <si>
    <t>-602463023</t>
  </si>
  <si>
    <t>https://podminky.urs.cz/item/CS_URS_2025_02/181351103</t>
  </si>
  <si>
    <t>"  HTÚ: navážka kvalitní strukturní odplevelené zeminy (bude využita skrývka stáv.ornice po prohozu)"</t>
  </si>
  <si>
    <t>" BT 19/  HTÚ: navážka plošná 10 cm(zahrnuto i domodelování terén.nerovností různě v ploše)"    400,0</t>
  </si>
  <si>
    <t>17</t>
  </si>
  <si>
    <t>181351113</t>
  </si>
  <si>
    <t>Rozprostření ornice tl vrstvy do 200 mm pl přes 500 m2 v rovině nebo ve svahu do 1:5 strojně</t>
  </si>
  <si>
    <t>623709071</t>
  </si>
  <si>
    <t>https://podminky.urs.cz/item/CS_URS_2025_02/181351113</t>
  </si>
  <si>
    <t>" BT 20/  HTÚ: navážka 15cm ( vybraných místech vytvoření speciálních modelací v pruzích "</t>
  </si>
  <si>
    <t>" v rámci hospodaření s deštovou vodou ke zvýšení zásaku v travnaté ploše (pod trávníkem)"     1400,0</t>
  </si>
  <si>
    <t>18</t>
  </si>
  <si>
    <t>183402131</t>
  </si>
  <si>
    <t>Rozrušení půdy souvislé pl přes 500 m2 hl přes 50 do 150 mm v rovině a svahu do 1:5</t>
  </si>
  <si>
    <t>-1749104520</t>
  </si>
  <si>
    <t>https://podminky.urs.cz/item/CS_URS_2025_02/183402131</t>
  </si>
  <si>
    <t>"  ve vybrané ploše rozrušení stávající zeminy "           1800,0</t>
  </si>
  <si>
    <t>19</t>
  </si>
  <si>
    <t>184818231</t>
  </si>
  <si>
    <t>Ochrana kmene průměru do 300 mm bedněním výšky do 2 m</t>
  </si>
  <si>
    <t>kus</t>
  </si>
  <si>
    <t>594441758</t>
  </si>
  <si>
    <t>https://podminky.urs.cz/item/CS_URS_2025_02/184818231</t>
  </si>
  <si>
    <t>"  ochrana stromů při stavební činnosti celk.17ks"</t>
  </si>
  <si>
    <t>" BT 11/  průměr do 30 cm/inv. Č. 3, 8, 10 "           3</t>
  </si>
  <si>
    <t>20</t>
  </si>
  <si>
    <t>184818232</t>
  </si>
  <si>
    <t>Ochrana kmene průměru přes 300 do 500 mm bedněním výšky do 2 m</t>
  </si>
  <si>
    <t>-1836436003</t>
  </si>
  <si>
    <t>https://podminky.urs.cz/item/CS_URS_2025_02/184818232</t>
  </si>
  <si>
    <t>" BT 12/  průměr do 40 cm / inv. Č. 1, 6, 13, 24, 25, 27, 28, 29 "    8</t>
  </si>
  <si>
    <t>" BT 13/  průměr do 50 cm / inv. Č. 4, 5, 7, 14, "                                 4</t>
  </si>
  <si>
    <t>184818233</t>
  </si>
  <si>
    <t>Ochrana kmene průměru přes 500 do 700 mm bedněním výšky do 2 m</t>
  </si>
  <si>
    <t>1870785748</t>
  </si>
  <si>
    <t>https://podminky.urs.cz/item/CS_URS_2025_02/184818233</t>
  </si>
  <si>
    <t>" BT 14/  průměr do 60 cm/inv. Č. 2, 12"           2</t>
  </si>
  <si>
    <t>22</t>
  </si>
  <si>
    <t>184853511</t>
  </si>
  <si>
    <t>Chemické odplevelení před založením kultury přes 20 m2 postřikem na široko v rovině a svahu do 1:5 strojně</t>
  </si>
  <si>
    <t>79680707</t>
  </si>
  <si>
    <t>https://podminky.urs.cz/item/CS_URS_2025_02/184853511</t>
  </si>
  <si>
    <t>" chemické odplevelení / stávaj.poklad před návozem ornice"     1800,0</t>
  </si>
  <si>
    <t>" BT 19+20/  HTÚ:  chemické odplevelení / po návozu ornice"          400,0+1400,0</t>
  </si>
  <si>
    <t xml:space="preserve"> "(požadavek bezplevelné humoz.zeminy= použita překatrovaná skrývka stáv.ornice+chem. postřik)"</t>
  </si>
  <si>
    <t>11.1</t>
  </si>
  <si>
    <t>Přípravné a přidružené zemní práce - kácení</t>
  </si>
  <si>
    <t>23</t>
  </si>
  <si>
    <t>111212211</t>
  </si>
  <si>
    <t>Odstranění nevhodných dřevin do 100 m2 v do 1 m s odstraněním pařezů v rovině nebo svahu do 1:5</t>
  </si>
  <si>
    <t>-349145664</t>
  </si>
  <si>
    <t>https://podminky.urs.cz/item/CS_URS_2025_02/111212211</t>
  </si>
  <si>
    <t>" BT  4/   keře  výšky do 1m (Inv. Číslo 9)"                10,0</t>
  </si>
  <si>
    <t>24</t>
  </si>
  <si>
    <t>111212351</t>
  </si>
  <si>
    <t>Odstranění nevhodných dřevin do 100 m2 v přes 1 m s odstraněním pařezů v rovině nebo svahu do 1:5</t>
  </si>
  <si>
    <t>1075288019</t>
  </si>
  <si>
    <t>https://podminky.urs.cz/item/CS_URS_2025_02/111212351</t>
  </si>
  <si>
    <t>" zatřídění = za samostatnou keřovou skupinu souvislé plochy = každá skupina je do 100m2"</t>
  </si>
  <si>
    <t>" plochy skupin keřů součet keřů 121m2 + 6x silitérní keře = celk. 149m2 "</t>
  </si>
  <si>
    <t>" BT  5/   keře  výšky přes 1m  (Inv. Č. 15-23)"                 149,0</t>
  </si>
  <si>
    <t>25</t>
  </si>
  <si>
    <t>112111111-30</t>
  </si>
  <si>
    <t>Náklady na likvidaci (recyklaci, kompostování):  -větví - ze stromů do D 0,30m - ve vlastním odpadovém hospodářství zhotovitele nebo poplatek za uložení kompostárně, skládce: kod odpadu 20 02 01</t>
  </si>
  <si>
    <t>1080007073</t>
  </si>
  <si>
    <t>" náklady na skládce BRO (biolog.rozlož.odpadu)=poplatek za skládkovné (kompostárna)  nebo "</t>
  </si>
  <si>
    <t>" nebo recyklace na vlastní náklady ve vlastním odpadovém hospodářství  zhotovitele"</t>
  </si>
  <si>
    <t>"  likvidace VĚTVÍ "</t>
  </si>
  <si>
    <t>26</t>
  </si>
  <si>
    <t>112111111-50</t>
  </si>
  <si>
    <t>Náklady na likvidaci (recyklaci, kompostování): -větví - ze stromů přes D 0,30m do D 0,50m - ve vlastním odpadovém hospodářství zhotovitele nebo poplatek za uložení kompostárně, skládce: kod odpadu 20 02 01</t>
  </si>
  <si>
    <t>-1513821732</t>
  </si>
  <si>
    <t>L400KACENI011</t>
  </si>
  <si>
    <t>27</t>
  </si>
  <si>
    <t>112111119-91</t>
  </si>
  <si>
    <t>Náklady na likvidaci (recyklaci, kompostování): - křovin v. do 1m, vč. kořenů - ve vlastním odpadovém hospodářství zhotovitele nebo poplatek za uložení kompostárně, skládce: kod odpadu  02 01 03 - rostlinná pletiva</t>
  </si>
  <si>
    <t>1556387011</t>
  </si>
  <si>
    <t>28</t>
  </si>
  <si>
    <t>112111119-92</t>
  </si>
  <si>
    <t>Náklady na likvidaci (recyklaci, kompostování): - křovin v. přes 1 m, vč. kořenů  - ve vlastním odpadovém hospodářství zhotovitele nebo poplatek za uložení kompostárně, skládce:  kod odpadu  02 01 03 - rostlinná pletiva</t>
  </si>
  <si>
    <t xml:space="preserve"> vlatní</t>
  </si>
  <si>
    <t>-1041477847</t>
  </si>
  <si>
    <t>29</t>
  </si>
  <si>
    <t>112151011</t>
  </si>
  <si>
    <t>Volné kácení stromů s rozřezáním a odvětvením D kmene přes 100 do 200 mm</t>
  </si>
  <si>
    <t>-2018202892</t>
  </si>
  <si>
    <t>https://podminky.urs.cz/item/CS_URS_2025_02/112151011</t>
  </si>
  <si>
    <t xml:space="preserve">"  předpoklad bilance odpadu dřevní hmoty " </t>
  </si>
  <si>
    <t>" 1/ všechny větve +keře  = odvoz do kompostárny (30 km) nebo vlastního odpad. hospodářství zhotovitele "</t>
  </si>
  <si>
    <t>" 2/ kmeny = odvézt do skladu investora (10 km) pro další distribuci, bez skládkovn. poplatku "</t>
  </si>
  <si>
    <t>" 3/ pařezy,  kořeny keřů  = odvoz do kompostárny (30 km) nebo vlastního odpad. hospodářství "</t>
  </si>
  <si>
    <t>" BT 2/ kácení stromů - listn.:   D  10-20cm (Inv. Číslo 9)"      1</t>
  </si>
  <si>
    <t>30</t>
  </si>
  <si>
    <t>112151013</t>
  </si>
  <si>
    <t>Volné kácení stromů s rozřezáním a odvětvením D kmene přes 300 do 400 mm</t>
  </si>
  <si>
    <t>-2004641404</t>
  </si>
  <si>
    <t>https://podminky.urs.cz/item/CS_URS_2025_02/112151013</t>
  </si>
  <si>
    <t>" BT 3/ kácení stromů - listn.:   D 31-40 cm (Inv. Číslo 26)"      1</t>
  </si>
  <si>
    <t>31</t>
  </si>
  <si>
    <t>112201112</t>
  </si>
  <si>
    <t>Odstranění pařezů D přes 0,2 do 0,3 m v rovině a svahu do 1:5 s odklizením do 20 m a zasypáním jámy</t>
  </si>
  <si>
    <t>1346056374</t>
  </si>
  <si>
    <t>https://podminky.urs.cz/item/CS_URS_2025_02/112201112</t>
  </si>
  <si>
    <t>" BT2+BT6 / v ceně položky odstranění pařezu je u zásyp pařezů (bez dodávky zeminy BT 7)</t>
  </si>
  <si>
    <t>32</t>
  </si>
  <si>
    <t>112201113</t>
  </si>
  <si>
    <t>Odstranění pařezů D přes 0,3 do 0,4 m v rovině a svahu do 1:5 s odklizením do 20 m a zasypáním jámy</t>
  </si>
  <si>
    <t>-982299844</t>
  </si>
  <si>
    <t>https://podminky.urs.cz/item/CS_URS_2025_02/112201113</t>
  </si>
  <si>
    <t>33</t>
  </si>
  <si>
    <t>M</t>
  </si>
  <si>
    <t>10364100-s1</t>
  </si>
  <si>
    <t>zemina pro terénní úpravy tříděná - STÁVAJÍCÍ z výkopů -v ceně manipulace do 500m vč. naložení a prohozu, jednotka 1 M3</t>
  </si>
  <si>
    <t>1934263161</t>
  </si>
  <si>
    <t>" BT 7 /dodávky zeminy (1m3) pro zásyp pařezů = "</t>
  </si>
  <si>
    <t>" = z výkopů v rámci stavby (vč.prohozu a přesunu)"</t>
  </si>
  <si>
    <t>" zásyp pařezů 2 ks=celk. 1m3 zeminy + 20% na zhutnění "                 1,0*1,20</t>
  </si>
  <si>
    <t>34</t>
  </si>
  <si>
    <t>112211111-30</t>
  </si>
  <si>
    <t>Náklady na likvidaci (recyklaci, kompostování): - pařezů-  ze stromů do D 0,30m - ve vlastním odpadovém hospodářství zhotovitele nebo poplatek za uložení kompostárně, skládce: kod odpadu 20 02 01</t>
  </si>
  <si>
    <t>-618213669</t>
  </si>
  <si>
    <t>"  likvidace PAŘEZŮ "</t>
  </si>
  <si>
    <t>35</t>
  </si>
  <si>
    <t>112211112-50</t>
  </si>
  <si>
    <t>Náklady na likvidaci (recyklaci, kompostování): - pařezů-  ze stromů přes D 0,30m do D 0,50m - ve vlastním odpadovém hospodářství zhotovitele nebo poplatek za uložení kompostárně, skládce: kod odpadu 20 02 01</t>
  </si>
  <si>
    <t>1264750229</t>
  </si>
  <si>
    <t>36</t>
  </si>
  <si>
    <t>162201401</t>
  </si>
  <si>
    <t>Vodorovné přemístění větví stromů listnatých do 1 km D kmene přes 100 do 300 mm</t>
  </si>
  <si>
    <t>-644432426</t>
  </si>
  <si>
    <t>https://podminky.urs.cz/item/CS_URS_2025_02/162201401</t>
  </si>
  <si>
    <t>37</t>
  </si>
  <si>
    <t>162201402</t>
  </si>
  <si>
    <t>Vodorovné přemístění větví stromů listnatých do 1 km D kmene přes 300 do 500 mm</t>
  </si>
  <si>
    <t>1875968850</t>
  </si>
  <si>
    <t>https://podminky.urs.cz/item/CS_URS_2025_02/162201402</t>
  </si>
  <si>
    <t>38</t>
  </si>
  <si>
    <t>162201411</t>
  </si>
  <si>
    <t>Vodorovné přemístění kmenů stromů listnatých do 1 km D kmene přes 100 do 300 mm</t>
  </si>
  <si>
    <t>-150029535</t>
  </si>
  <si>
    <t>https://podminky.urs.cz/item/CS_URS_2025_02/162201411</t>
  </si>
  <si>
    <t>39</t>
  </si>
  <si>
    <t>162201412</t>
  </si>
  <si>
    <t>Vodorovné přemístění kmenů stromů listnatých do 1 km D kmene přes 300 do 500 mm</t>
  </si>
  <si>
    <t>-1791594832</t>
  </si>
  <si>
    <t>https://podminky.urs.cz/item/CS_URS_2025_02/162201412</t>
  </si>
  <si>
    <t>40</t>
  </si>
  <si>
    <t>162201421</t>
  </si>
  <si>
    <t>Vodorovné přemístění pařezů do 1 km D přes 100 do 300 mm</t>
  </si>
  <si>
    <t>2001152415</t>
  </si>
  <si>
    <t>https://podminky.urs.cz/item/CS_URS_2025_02/162201421</t>
  </si>
  <si>
    <t>41</t>
  </si>
  <si>
    <t>162201422</t>
  </si>
  <si>
    <t>Vodorovné přemístění pařezů do 1 km D přes 300 do 500 mm</t>
  </si>
  <si>
    <t>-2083331804</t>
  </si>
  <si>
    <t>https://podminky.urs.cz/item/CS_URS_2025_02/162201422</t>
  </si>
  <si>
    <t>42</t>
  </si>
  <si>
    <t>162301501</t>
  </si>
  <si>
    <t>Vodorovné přemístění křovin do 5 km D kmene do 100 mm</t>
  </si>
  <si>
    <t>908942765</t>
  </si>
  <si>
    <t>https://podminky.urs.cz/item/CS_URS_2025_02/162301501</t>
  </si>
  <si>
    <t>43</t>
  </si>
  <si>
    <t>162301931</t>
  </si>
  <si>
    <t>Příplatek k vodorovnému přemístění větví stromů listnatých D kmene přes 100 do 300 mm ZKD 1 km</t>
  </si>
  <si>
    <t>-924118</t>
  </si>
  <si>
    <t>https://podminky.urs.cz/item/CS_URS_2025_02/162301931</t>
  </si>
  <si>
    <t>" Odvoz  VĚTVÍ  na  kompostárnu nebo k recyklaci ve vlast.odpad.hospodářství  zhotovitele"</t>
  </si>
  <si>
    <t xml:space="preserve"> "případný rozdíl km kompostárny a km odpad.hospodářství zhotovit. promítnout do ceny.....ZKD 1km"</t>
  </si>
  <si>
    <t>L200KACENI011*(30-1)</t>
  </si>
  <si>
    <t>44</t>
  </si>
  <si>
    <t>162301932</t>
  </si>
  <si>
    <t>Příplatek k vodorovnému přemístění větví stromů listnatých D kmene přes 300 do 500 mm ZKD 1 km</t>
  </si>
  <si>
    <t>2083443774</t>
  </si>
  <si>
    <t>https://podminky.urs.cz/item/CS_URS_2025_02/162301932</t>
  </si>
  <si>
    <t>L400KACENI011*(30-1)</t>
  </si>
  <si>
    <t>45</t>
  </si>
  <si>
    <t>162301951</t>
  </si>
  <si>
    <t>Příplatek k vodorovnému přemístění kmenů stromů listnatých D kmene přes 100 do 300 mm ZKD 1 km</t>
  </si>
  <si>
    <t>1447660106</t>
  </si>
  <si>
    <t>https://podminky.urs.cz/item/CS_URS_2025_02/162301951</t>
  </si>
  <si>
    <t>" kmeny odvoz jen  do 10km  (sklad investora)"</t>
  </si>
  <si>
    <t>L200KACENI011*(10-1)</t>
  </si>
  <si>
    <t>46</t>
  </si>
  <si>
    <t>162301952</t>
  </si>
  <si>
    <t>Příplatek k vodorovnému přemístění kmenů stromů listnatých D kmene přes 300 do 500 mm ZKD 1 km</t>
  </si>
  <si>
    <t>-640284512</t>
  </si>
  <si>
    <t>https://podminky.urs.cz/item/CS_URS_2025_02/162301952</t>
  </si>
  <si>
    <t>L400KACENI011*(10-1)</t>
  </si>
  <si>
    <t>47</t>
  </si>
  <si>
    <t>162301971</t>
  </si>
  <si>
    <t>Příplatek k vodorovnému přemístění pařezů D přes 100 do 300 mm ZKD 1 km</t>
  </si>
  <si>
    <t>-737447909</t>
  </si>
  <si>
    <t>https://podminky.urs.cz/item/CS_URS_2025_02/162301971</t>
  </si>
  <si>
    <t>" Odvoz  PAŘEZŮ na  kompostárnu nebo k recyklaci ve vlast.odpadov.hospodářství  zhotovitele"</t>
  </si>
  <si>
    <t>48</t>
  </si>
  <si>
    <t>162301972</t>
  </si>
  <si>
    <t>Příplatek k vodorovnému přemístění pařezů D přes 300 do 500 mm ZKD 1 km</t>
  </si>
  <si>
    <t>1444933815</t>
  </si>
  <si>
    <t>https://podminky.urs.cz/item/CS_URS_2025_02/162301972</t>
  </si>
  <si>
    <t>49</t>
  </si>
  <si>
    <t>162301981</t>
  </si>
  <si>
    <t>Příplatek k vodorovnému přemístění křovin D kmene do 100 mm ZKD 1 km</t>
  </si>
  <si>
    <t>-62369142</t>
  </si>
  <si>
    <t>https://podminky.urs.cz/item/CS_URS_2025_02/162301981</t>
  </si>
  <si>
    <t>" celkově 8km, základní odvoz keře,  započten do 5km  "</t>
  </si>
  <si>
    <t>kere1MYCENI011*(30-5)</t>
  </si>
  <si>
    <t>kere2MYCENI011*(30-5)</t>
  </si>
  <si>
    <t>998</t>
  </si>
  <si>
    <t>Přesun hmot</t>
  </si>
  <si>
    <t>50</t>
  </si>
  <si>
    <t>998231311</t>
  </si>
  <si>
    <t>Přesun hmot pro sadovnické a krajinářské úpravy vodorovně do 5000 m</t>
  </si>
  <si>
    <t>376585435</t>
  </si>
  <si>
    <t>https://podminky.urs.cz/item/CS_URS_2025_02/998231311</t>
  </si>
  <si>
    <t>cISodkop012</t>
  </si>
  <si>
    <t>104,9</t>
  </si>
  <si>
    <t>m2KORENY012</t>
  </si>
  <si>
    <t>55</t>
  </si>
  <si>
    <t>ODVOZkameni012</t>
  </si>
  <si>
    <t>2,975</t>
  </si>
  <si>
    <t>ODVOZnavaz012</t>
  </si>
  <si>
    <t>235,9</t>
  </si>
  <si>
    <t>ODVOZzem012</t>
  </si>
  <si>
    <t>122,136</t>
  </si>
  <si>
    <t>pISodkop012</t>
  </si>
  <si>
    <t>95,364</t>
  </si>
  <si>
    <t>PREDLAZobrub012</t>
  </si>
  <si>
    <t>PresunSTERK012</t>
  </si>
  <si>
    <t>43,873</t>
  </si>
  <si>
    <t>rDRAZKYzem012</t>
  </si>
  <si>
    <t>10,017</t>
  </si>
  <si>
    <t>SO 01.2 - Příprava území - demolice pro zpevnění plochy SO 02</t>
  </si>
  <si>
    <t>RezAB012</t>
  </si>
  <si>
    <t>rODKOPnavaz012</t>
  </si>
  <si>
    <t>29,372</t>
  </si>
  <si>
    <t>rODKOPzem012</t>
  </si>
  <si>
    <t>12,588</t>
  </si>
  <si>
    <t>sODKOPkameni012</t>
  </si>
  <si>
    <t>sODKOPnavaz012</t>
  </si>
  <si>
    <t>206,528</t>
  </si>
  <si>
    <t>sODKOPzem012</t>
  </si>
  <si>
    <t>87,156</t>
  </si>
  <si>
    <t>SUT1betKUS012</t>
  </si>
  <si>
    <t>14,088</t>
  </si>
  <si>
    <t>SUT1betSYPK012</t>
  </si>
  <si>
    <t>9,9</t>
  </si>
  <si>
    <t>SUTasfaltB012</t>
  </si>
  <si>
    <t>148,28</t>
  </si>
  <si>
    <t xml:space="preserve">    5 - Komunikace pozemní</t>
  </si>
  <si>
    <t xml:space="preserve">    9 - Ostatní konstrukce a práce, bourání</t>
  </si>
  <si>
    <t xml:space="preserve">    997 - Přesun sutě</t>
  </si>
  <si>
    <t>113107242</t>
  </si>
  <si>
    <t>Odstranění podkladu živičného tl přes 50 do 100 mm strojně pl přes 200 m2</t>
  </si>
  <si>
    <t>-2076616368</t>
  </si>
  <si>
    <t>https://podminky.urs.cz/item/CS_URS_2025_02/113107242</t>
  </si>
  <si>
    <t>" Výkaz výměr dle BILANČNÍ TABULKY -PŘÍPRAVA ÚZEMÍ - DEMOLICE - ZPEVN.PLOCHY SO 02- Příloha PD, (dále už jen BT/...) "</t>
  </si>
  <si>
    <t>" výkr. SO 01 -03  Situace demolice "</t>
  </si>
  <si>
    <t>"+ TZ -SO 01.01 Příprava území - Ostranění stávaj.ZP"</t>
  </si>
  <si>
    <t>" Poznámka odkazu VV na příslušn.část dokument.platí pro všechny položky  SO 01.2"</t>
  </si>
  <si>
    <t>" BT 24/ DEMOLICE: ostranění asfalt. krytu tl.10cm "  674,0</t>
  </si>
  <si>
    <t>113201112-01</t>
  </si>
  <si>
    <t>Vytrhání obrub silničních ležatých - kamenných vč. betonového lože</t>
  </si>
  <si>
    <t>m</t>
  </si>
  <si>
    <t>-1342548477</t>
  </si>
  <si>
    <t>"BT 34/ ÚPRAVA:  místy úprava (=PŘEDLAŽBA) silničních krajníků žulových "</t>
  </si>
  <si>
    <t>" z vnitřní strany parku, vyzvednutí +- 10 cm = dorovnání "       55,0</t>
  </si>
  <si>
    <t>113204111</t>
  </si>
  <si>
    <t>Vytrhání obrub záhonových</t>
  </si>
  <si>
    <t>468607217</t>
  </si>
  <si>
    <t>https://podminky.urs.cz/item/CS_URS_2025_02/113204111</t>
  </si>
  <si>
    <t>" BT 28/ DEMOLICE:  dm obruby - bet.obrubník záhonový šířka 5 cm "</t>
  </si>
  <si>
    <t>335,0</t>
  </si>
  <si>
    <t>122211101</t>
  </si>
  <si>
    <t>Odkopávky a prokopávky v hornině třídy těžitelnosti I, skupiny 3 ručně</t>
  </si>
  <si>
    <t>1880346253</t>
  </si>
  <si>
    <t>https://podminky.urs.cz/item/CS_URS_2025_02/122211101</t>
  </si>
  <si>
    <t>" BT 35/  ruční dokop ZEMINY  % z  pásma IS  ( odkopy těžitelnost: 3sk. 30 %/ 4sk. 70 % ) "</t>
  </si>
  <si>
    <t>" ručně cca 40% z pásma  IS Odkopu  po pláň chodníků a ZP (kabely)"</t>
  </si>
  <si>
    <t>0,40*(cISodkop012*0,30)</t>
  </si>
  <si>
    <t>122252204</t>
  </si>
  <si>
    <t>Odkopávky a prokopávky nezapažené pro silnice a dálnice v hornině třídy těžitelnosti I objem do 500 m3 strojně</t>
  </si>
  <si>
    <t>1812866676</t>
  </si>
  <si>
    <t>https://podminky.urs.cz/item/CS_URS_2025_02/122252204</t>
  </si>
  <si>
    <t>" BT 35/  ZEMNÍ PRÁCE - ODKOPÁVKY:   celk. 112,119 m3 /zemina "</t>
  </si>
  <si>
    <t>"  = dokopy v zemině (v RT od -0,20m = po sejmutí drnů a skrývce  ornice) "</t>
  </si>
  <si>
    <t>" BT 36/ odkop pro příčné chodníky PR01,02,03 tl. 180 mm/ 290 m2 "                          0,18*290,0</t>
  </si>
  <si>
    <t>" BT 37/ odkop pro podélné chodníky, tl. 170 mm (PO A2,3, PO B2,3/48,00 m2)"   0,17*48,0</t>
  </si>
  <si>
    <t>" BT 38/ odkop pro podélné chodníky, tl. 380mm (PO A1,  22,00 m2) "                       0,38*22,0</t>
  </si>
  <si>
    <t>" BT 39/ odkop pro obvodchodník - rozšíření, tl. 230 mm/ 79 m2"                                0,23*79,0</t>
  </si>
  <si>
    <t>" BT 40/ odkop pro odpočívadlo pro seniory PO B1 tl. 280 mm/62 m2"                       0,28*62,0</t>
  </si>
  <si>
    <t>" BT 41/ odkop pro ZP pod lavičky tl. 120 mm/ 62m2 "                                                        0,12*62,0</t>
  </si>
  <si>
    <t>" BT 42/ odkop pro ZP s pítkem tl. 130 mm/ 3,3 m2 "                                                           0,13*3,3</t>
  </si>
  <si>
    <t>" - odpočet ručních odkopů  3sk.  zemina ( % pásma IS) "</t>
  </si>
  <si>
    <t>-rODKOPzem012</t>
  </si>
  <si>
    <t>" -odpočet  z toho odkopávky (pneu-rýč) v kořen.zoně stávaj.stromů 55m2 "</t>
  </si>
  <si>
    <t>-m2KORENY012*(0,15+0,30)/2</t>
  </si>
  <si>
    <t>122311101</t>
  </si>
  <si>
    <t>Odkopávky a prokopávky v hornině třídy těžitelnosti II, skupiny 4 ručně</t>
  </si>
  <si>
    <t>1194127354</t>
  </si>
  <si>
    <t>https://podminky.urs.cz/item/CS_URS_2025_02/122311101</t>
  </si>
  <si>
    <t>" BT 24/ ruční dokop NAVÁŽKY a KAMENÍ  % z  pásma IS  ( odkopy těžitelnost: 3sk. 30 %/ 4sk. 70 % ) "</t>
  </si>
  <si>
    <t>0,40*(cISodkop012*0,70)</t>
  </si>
  <si>
    <t>122452203-04</t>
  </si>
  <si>
    <t>Odkopávky a prokopávky nezapažené pro silnice v hornině třídy těžitelnosti II objem do 100 m3 strojně  - skupiny 4</t>
  </si>
  <si>
    <t>1602168434</t>
  </si>
  <si>
    <t xml:space="preserve">" BT 24/ DEMOLICE:  odkop šterkov.krytu tl.35cm, 8,5m2 "  </t>
  </si>
  <si>
    <t>" tř. II-skup.4/odkop separovaně od navážky "    0,35*8,5</t>
  </si>
  <si>
    <t>122452204-04</t>
  </si>
  <si>
    <t>Odkopávky a prokopávky nezapažené pro silnice v hornině třídy těžitelnosti II objem do 500 m3 strojně - skupiny 4</t>
  </si>
  <si>
    <t>1246141654</t>
  </si>
  <si>
    <t xml:space="preserve">" BT 24/ DEMOLICE:  odkop konstrukč.podklad.vrstev tl.35cm, 674m2 "  </t>
  </si>
  <si>
    <t>" dle IGP  kamení s navážkou /tř. II-skup.4 "    0,35*674,0</t>
  </si>
  <si>
    <t>" - odpočet ručních odkopů  4sk.  navážka,kamení ( % pásma IS) "</t>
  </si>
  <si>
    <t>-rODKOPnavaz012</t>
  </si>
  <si>
    <t>129001101</t>
  </si>
  <si>
    <t>Příplatek za ztížení odkopávky nebo prokopávky v blízkosti inženýrských sítí</t>
  </si>
  <si>
    <t>-1614057820</t>
  </si>
  <si>
    <t>https://podminky.urs.cz/item/CS_URS_2025_02/129001101</t>
  </si>
  <si>
    <t>" POZNÁMKA: sondy IS za celou stavbu vykázány v rámci VON "</t>
  </si>
  <si>
    <t>" odkopy v pásmu IS (jen kabely, ostatní IS/voda, kanal.= hl. mimo pásmo) plyn je mimo řeš.území) "</t>
  </si>
  <si>
    <t>" výkr. SO 02.01 Situace komunikace a ZP  (Legenda IS a ZP) + TZ  SO 02 (str. 6/ IS)"</t>
  </si>
  <si>
    <t xml:space="preserve">     " 01 obvodový chodník/dlažba  tl.0,33m/kabely "</t>
  </si>
  <si>
    <t>(0,5+1,2+0,5)*(0,33-0,10)*41,0</t>
  </si>
  <si>
    <t>(0,5+0+0,5)*(0,33-0,10)*(20,0+2,75+2*0,5+6,0)</t>
  </si>
  <si>
    <t>(0,5+0+0,5)*(0,33-0,10)*(41,0-4,0)</t>
  </si>
  <si>
    <t>(0,5/2+2,65+0,5/2)*(0,33-0,10)*4,0</t>
  </si>
  <si>
    <t xml:space="preserve">    " 02  vnitř.AB chodník/PR01  tl.0,35m/kabely "          </t>
  </si>
  <si>
    <t>0      " = bez kabelů"</t>
  </si>
  <si>
    <t xml:space="preserve">    " 03  vnitř.AB chodník/PR02  tl.0,35m/kabely "           </t>
  </si>
  <si>
    <t>(0,5+2,0+0,5)*(0,35-0,10)*50,0</t>
  </si>
  <si>
    <t xml:space="preserve">    " 04  vnitř.chodník:kostka /PR03, PO A1-3, PO B2-3  tl.0,35m/kabely "           </t>
  </si>
  <si>
    <t>" PR03"          (0,5+0+0,5)*(0,35-0,10)*(6,0+2,0)</t>
  </si>
  <si>
    <t>" PR03"          (0+0+0,5)*(0,35-0,10)*(14,0+15,0)</t>
  </si>
  <si>
    <t>" POA1+POB1= bez kabelů "       0</t>
  </si>
  <si>
    <t>" POA2+POB2 "         ((0,5+0,5+0,5)*(0,35-0,10)*(1,5+2*0,5/2))*2</t>
  </si>
  <si>
    <t>" POA2+POB2 "         (0+0+0,5)*(0,35-0,10)*(17,15+17,2)</t>
  </si>
  <si>
    <t xml:space="preserve">    " 05  místa pro lavice/kostka   tl.0,35m/kabely "          </t>
  </si>
  <si>
    <t>(0,5+0,5+0,5)*(0,35-0,05)*(6,3+6,4+2*0,5/2)</t>
  </si>
  <si>
    <t xml:space="preserve">    " 09  místa pro pítko/kostka   tl.0,35m/kabely "          </t>
  </si>
  <si>
    <t>(0,5+0,5+0,5)*(0,35-0,05)*(3,1+1*0,5/2)</t>
  </si>
  <si>
    <t xml:space="preserve">    " 10  prostor pro seniory/dlažba   tl.0,33m/kabely "          </t>
  </si>
  <si>
    <t>Mezisoučet     pásmo IS Odkopu</t>
  </si>
  <si>
    <t>" + rezerva posun zákresů IS ( do 10%)"</t>
  </si>
  <si>
    <t>0,10*pISodkop012</t>
  </si>
  <si>
    <t>132212131</t>
  </si>
  <si>
    <t>Hloubení nezapažených rýh šířky do 800 mm v soudržných horninách třídy těžitelnosti I skupiny 3 ručně</t>
  </si>
  <si>
    <t>-676915100</t>
  </si>
  <si>
    <t>https://podminky.urs.cz/item/CS_URS_2025_02/132212131</t>
  </si>
  <si>
    <t>" +dokop zapuštěné drážky pro obruby dle řezů v SO 02  /dokop od pláně cca 5cm"</t>
  </si>
  <si>
    <t>" SO 02-BT 37/  + drážky  pro obruby  celk.667,8mb / vzor.řezy "      667,8*0,30*0,05</t>
  </si>
  <si>
    <t>270473609</t>
  </si>
  <si>
    <t>" odvoz na recyklační skládku s poplatkem "</t>
  </si>
  <si>
    <t>m2KORENY012*(0,15+0,30)/2</t>
  </si>
  <si>
    <t>162451126</t>
  </si>
  <si>
    <t>Vodorovné přemístění přes 1 500 do 2000 m výkopku/sypaniny z horniny třídy těžitelnosti II skupiny 4 a 5</t>
  </si>
  <si>
    <t>-1922379434</t>
  </si>
  <si>
    <t>https://podminky.urs.cz/item/CS_URS_2025_02/162451126</t>
  </si>
  <si>
    <t>167151101</t>
  </si>
  <si>
    <t>Nakládání výkopku z hornin třídy těžitelnosti I skupiny 1 až 3 do 100 m3</t>
  </si>
  <si>
    <t>813446378</t>
  </si>
  <si>
    <t>https://podminky.urs.cz/item/CS_URS_2025_02/167151101</t>
  </si>
  <si>
    <t>" naložení ručních odkopů pro jednotný odvoz na recyklační skládku"</t>
  </si>
  <si>
    <t>" +odkopávky (pneu-rýč) v kořen.zoně stávaj.stromů 55m2 "</t>
  </si>
  <si>
    <t>167151102</t>
  </si>
  <si>
    <t>Nakládání výkopku z hornin třídy těžitelnosti II skupiny 4 a 5 do 100 m3</t>
  </si>
  <si>
    <t>-1674510058</t>
  </si>
  <si>
    <t>https://podminky.urs.cz/item/CS_URS_2025_02/167151102</t>
  </si>
  <si>
    <t>171152501</t>
  </si>
  <si>
    <t>Zhutnění podloží z hornin soudržných nebo nesoudržných pod násypy</t>
  </si>
  <si>
    <t>331155525</t>
  </si>
  <si>
    <t>https://podminky.urs.cz/item/CS_URS_2025_02/171152501</t>
  </si>
  <si>
    <t>" úprava podloží po demolic. pod násypy nebo  pro plošné zásypy (viz.odd.5 - Posypy ze sypaniny)"</t>
  </si>
  <si>
    <t xml:space="preserve">        "BT 44/ ZÁSYPY  plošně ze ŠD ve vrstvách 50-80mm po DM komunikacích / lokálně do 100m2"</t>
  </si>
  <si>
    <t>" BT 45/ zásyp pod obvod. chodník tl. 50 mm (po DM asfaltu st.obv.chodníku) 6,95 m3"      139,0</t>
  </si>
  <si>
    <t>" BT 46/ zásyp pod příčný chodník PR01 tl. 70 mm (po DM asfaltu) 5,075m3"                              72,5</t>
  </si>
  <si>
    <t>" BT 47/ zásyp pod příčný chodník PR03 tl. 50 mm (po DM asfaltu)  3,30m3"                                66,0</t>
  </si>
  <si>
    <t xml:space="preserve">" BT 48/ zásyp pod podél chodník PO A2,3, PO B2,3  tl. 80 mm (po asfaltu)  2,52 m3"          23,5+8,0            </t>
  </si>
  <si>
    <t>" BT 49/ zásyp pod ZP s pítkem tl. 50 mm (po DM asfaltu)  0,43 m3"                                             8,60</t>
  </si>
  <si>
    <t>" BT 50/ zásyp pod ZP s pítkem tl. 50 mm (po DM asfaltu)  0,80 m3"                                           16,0</t>
  </si>
  <si>
    <t>1028593636</t>
  </si>
  <si>
    <t>ODVOZzem012*1,8</t>
  </si>
  <si>
    <t>ODVOZkameni012*1,9</t>
  </si>
  <si>
    <t>171201231-2</t>
  </si>
  <si>
    <t>Poplatek za uložení zeminy a kamení na recyklační skládce (skládkovné) kód odpadu 17 05 04. - zemina s příměsí sutě, navážka</t>
  </si>
  <si>
    <t>951452271</t>
  </si>
  <si>
    <t>"  navážka ( viz.IGP- sondy S1-8  / pod DM asfaltem)  "</t>
  </si>
  <si>
    <t>sODKOPnavaz012*2,0</t>
  </si>
  <si>
    <t>1396498772</t>
  </si>
  <si>
    <t>" odvoz výkopů na recyklační skládku "</t>
  </si>
  <si>
    <t>183117432</t>
  </si>
  <si>
    <t>Plošné sejmutí zeminy v kořenové zóně stromu pneumatickým rýčem hloubky přes 150 do 300 mm v rovině nebo svahu do 1:5</t>
  </si>
  <si>
    <t>1606520997</t>
  </si>
  <si>
    <t>https://podminky.urs.cz/item/CS_URS_2025_02/183117432</t>
  </si>
  <si>
    <t>" BT 43/  z toho odkopávka v kořen.zoně stávaj.stromů"</t>
  </si>
  <si>
    <t>"  55m2 (tl. 150-300mm) pro SO 02 "  55,0</t>
  </si>
  <si>
    <t>Komunikace pozemní</t>
  </si>
  <si>
    <t>564521011</t>
  </si>
  <si>
    <t>Zřízení podsypu nebo podkladu ze sypaniny plochy do 100 m2 tl 80 mm</t>
  </si>
  <si>
    <t>-435391236</t>
  </si>
  <si>
    <t>https://podminky.urs.cz/item/CS_URS_2025_02/564521011</t>
  </si>
  <si>
    <t>" srovnávací položka pro plošné zásypy do tl.80mm"</t>
  </si>
  <si>
    <t>Podsyp1SD012</t>
  </si>
  <si>
    <t>564521111</t>
  </si>
  <si>
    <t>Zřízení podsypu nebo podkladu ze sypaniny plochy přes 100 m2 tl 80 mm</t>
  </si>
  <si>
    <t>1944432498</t>
  </si>
  <si>
    <t>https://podminky.urs.cz/item/CS_URS_2025_02/564521111</t>
  </si>
  <si>
    <t xml:space="preserve">        "BT 44/ ZÁSYPY  plošně ze ŠD ve vrstvách 50-80mm po DM komunikacích / lokálně plochy přes 100m2"</t>
  </si>
  <si>
    <t>Podsypy2SD012</t>
  </si>
  <si>
    <t>58344171</t>
  </si>
  <si>
    <t>štěrkodrť frakce 0/32</t>
  </si>
  <si>
    <t>136595359</t>
  </si>
  <si>
    <t xml:space="preserve">        "BT 44/ ZÁSYPY  plošně ze ŠD (fr. 0-32) ve vrstvách 50-80mm po DM komunikacích, lokální / celkově 19,075 m3"</t>
  </si>
  <si>
    <t>" BT 45/ zásyp pod obvod. chodník tl. 50 mm (po DM asfaltu st.obv.chodníku) 6,95 m3"      139,0*0,05</t>
  </si>
  <si>
    <t>" BT 46/ zásyp pod příčný chodník PR01 tl. 70 mm (po DM asfaltu) 5,075m3"                              72,5*0,07</t>
  </si>
  <si>
    <t>" BT 47/ zásyp pod příčný chodník PR03 tl. 50 mm (po DM asfaltu)  3,30m3"                                66,0*0,05</t>
  </si>
  <si>
    <t>" BT 48/ zásyp pod podél chodník PO A2,3, PO B2,3  tl. 80 mm (po asfaltu)  2,52 m3"      (23,5+8,0)*0,08</t>
  </si>
  <si>
    <t>" BT 49/ zásyp pod ZP s pítkem tl. 50 mm (po DM asfaltu)  0,43 m3"                                             8,60*0,05</t>
  </si>
  <si>
    <t>" BT 50/ zásyp pod ZP s pítkem tl. 50 mm (po DM asfaltu)  0,80 m3"                                           16,0*0,05</t>
  </si>
  <si>
    <t>Součet          m3     ŠD</t>
  </si>
  <si>
    <t>" tonáš ŠD vč. % ztratného a zhutnění (*2,30 t/m3)"                   19,075*2,30</t>
  </si>
  <si>
    <t>Součet         tonáž  ŠD</t>
  </si>
  <si>
    <t>Ostatní konstrukce a práce, bourání</t>
  </si>
  <si>
    <t>916241113</t>
  </si>
  <si>
    <t>Osazení obrubníku kamenného ležatého s boční opěrou do lože z betonu prostého</t>
  </si>
  <si>
    <t>1894569277</t>
  </si>
  <si>
    <t>https://podminky.urs.cz/item/CS_URS_2025_02/916241113</t>
  </si>
  <si>
    <t>58380004</t>
  </si>
  <si>
    <t>obrubník kamenný žulový přímý 1000x250x200mm</t>
  </si>
  <si>
    <t>-1665072305</t>
  </si>
  <si>
    <t>"případné doplnění rozbitých obrub cca do 10% "</t>
  </si>
  <si>
    <t>0,10*PREDLAZobrub012</t>
  </si>
  <si>
    <t>" POZNÁMKA:  druh obrub viz. SO 02 -Situace-Legenda-obrubník OP3 (250/200)"</t>
  </si>
  <si>
    <t>916991121-30X0</t>
  </si>
  <si>
    <t>Lože pod obrubníky, krajníky nebo obruby z dlažebních kostek z betonu prostého - tř.C25/30   X0</t>
  </si>
  <si>
    <t>-1397802697</t>
  </si>
  <si>
    <t>" z vnitřní strany parku, vyzvednutí +- 10 cm = dorovnání,      55,0 mb "</t>
  </si>
  <si>
    <t>" + beton navíc (mimo započ.lože při kladení) pro přizvednutí propadlých míst"  0,10*0,45*55,0</t>
  </si>
  <si>
    <t>919122132-40</t>
  </si>
  <si>
    <t>Těsnění spár zálivkou  (z modifikovan. asfaltu) za tepla pro komůrky š 40 mm hl 40 mm s těsnicím profilem vč. adhezního nátěru - zaprávka dorazu AB krytu podél obrub nebo přídlažeb</t>
  </si>
  <si>
    <t>1418800738</t>
  </si>
  <si>
    <t>"BT 34/ ÚPRAVA:  místy úprava (=PŘEDLAŽBA) silničních krajníků žulových 55mb"</t>
  </si>
  <si>
    <t>"  zaprávka spáry mezi obrusem stávaj. AB vozovky a předlažbou obrub "</t>
  </si>
  <si>
    <t>919731123</t>
  </si>
  <si>
    <t>Zarovnání styčné plochy podkladu nebo krytu živičného tl přes 100 do 200 mm</t>
  </si>
  <si>
    <t>379211421</t>
  </si>
  <si>
    <t>https://podminky.urs.cz/item/CS_URS_2025_02/919731123</t>
  </si>
  <si>
    <t>" zarovnání hrany zbytku stávaj. vozovky vč. vyčištění drážky ( pod AB vovovky pro lože předlažby obrub)"</t>
  </si>
  <si>
    <t>919735112</t>
  </si>
  <si>
    <t>Řezání stávajícího živičného krytu hl přes 50 do 100 mm</t>
  </si>
  <si>
    <t>1036463816</t>
  </si>
  <si>
    <t>https://podminky.urs.cz/item/CS_URS_2025_02/919735112</t>
  </si>
  <si>
    <t>" BT 26/  zaříznutí stávj. asfaltu (tl.DM AB=10cm)"    4,5</t>
  </si>
  <si>
    <t>" severní obvod.chodník ponechán (v místě přechodu odstraněné ZP k chodníku)"</t>
  </si>
  <si>
    <t xml:space="preserve">"zarovnávací řez v asfaltu (AB vozovky) pro předlažbu obrub při zachování stáva.AB vozovky"                </t>
  </si>
  <si>
    <t>979021113</t>
  </si>
  <si>
    <t>Očištění vybouraných obrubníků a krajníků silničních při překopech inženýrských sítí</t>
  </si>
  <si>
    <t>1368812136</t>
  </si>
  <si>
    <t>https://podminky.urs.cz/item/CS_URS_2025_02/979021113</t>
  </si>
  <si>
    <t>" srovnávací položka pro LOKÁLNÍ předlažby obrub"</t>
  </si>
  <si>
    <t>"BT 34/ ÚPRAVA:  místy úprava (=LOKÁLNÍ PŘEDLAŽBA) silničních krajníků žulových/očišt.pro zpět.použití "</t>
  </si>
  <si>
    <t>997</t>
  </si>
  <si>
    <t>Přesun sutě</t>
  </si>
  <si>
    <t>997221551</t>
  </si>
  <si>
    <t>Vodorovná doprava suti ze sypkých materiálů do 1 km</t>
  </si>
  <si>
    <t>-1633364493</t>
  </si>
  <si>
    <t>997221559</t>
  </si>
  <si>
    <t>Příplatek ZKD 1 km u vodorovné dopravy suti ze sypkých materiálů</t>
  </si>
  <si>
    <t>CS ÚRS 2025 01</t>
  </si>
  <si>
    <t>836499539</t>
  </si>
  <si>
    <t>https://podminky.urs.cz/item/CS_URS_2025_01/997221559</t>
  </si>
  <si>
    <t>" skládka (recyklace)  s poplatkem "</t>
  </si>
  <si>
    <t>SUTasfaltB012*(2-1)</t>
  </si>
  <si>
    <t>SUT1betSYPK012*(2-1)</t>
  </si>
  <si>
    <t>997221561</t>
  </si>
  <si>
    <t>Vodorovná doprava suti z kusových materiálů do 1 km</t>
  </si>
  <si>
    <t>-1362957354</t>
  </si>
  <si>
    <t>https://podminky.urs.cz/item/CS_URS_2025_01/997221561</t>
  </si>
  <si>
    <t>997221569</t>
  </si>
  <si>
    <t>Příplatek ZKD 1 km u vodorovné dopravy suti z kusových materiálů</t>
  </si>
  <si>
    <t>512801437</t>
  </si>
  <si>
    <t>https://podminky.urs.cz/item/CS_URS_2025_01/997221569</t>
  </si>
  <si>
    <t>SUT1betKUS012*(2-1)</t>
  </si>
  <si>
    <t>99722161-01</t>
  </si>
  <si>
    <t>Nakládání suti z kusových materiálů  na dopravní prostředky pro vodorovnou dopravu</t>
  </si>
  <si>
    <t>-1940804185</t>
  </si>
  <si>
    <t>997221861-1</t>
  </si>
  <si>
    <t>Poplatek za uložení na recyklační skládce (skládkovné) stavebního odpadu z prostého betonu pod kódem 17 01 01. - separovaný</t>
  </si>
  <si>
    <t>-1828281087</t>
  </si>
  <si>
    <t>" suť betonová KUSOVÁ "</t>
  </si>
  <si>
    <t>" bet. záhon.obrubníky  vč.lože stojaté 335m "                                     335,0*0,040</t>
  </si>
  <si>
    <t>"rozbité kamen. obrubníky ležaté (10% z předlažby 55m) "     0,10*(55,0*0,125)</t>
  </si>
  <si>
    <t>" suť betonová SYPKÁ"</t>
  </si>
  <si>
    <t>" bet.lože z předlažby kamen.obrub 55m "     55,0*(0,305-0,125)</t>
  </si>
  <si>
    <t>997221875-2</t>
  </si>
  <si>
    <t>Poplatek za uložení na recyklační skládce (skládkovné) stavebního odpadu asfaltového bez obsahu dehtu zatříděného do Katalogu odpadů pod kódem 17 03 02. - bouraný asfalt</t>
  </si>
  <si>
    <t>500744774</t>
  </si>
  <si>
    <t>" bourané živice bez dehtu= viz. IGP str. 8- kvalitat.třídy ZAS-T1 dle vyhlášky č. 283/2023 Sb"</t>
  </si>
  <si>
    <t>" bouraný asfalt:   tl. 0,10m  674 m2"              674,0*0,220</t>
  </si>
  <si>
    <t>" kotnrola bilance suti "</t>
  </si>
  <si>
    <t>"  suť celkem "     178,455</t>
  </si>
  <si>
    <t>Mezisoučet          sut a hmoty celkem</t>
  </si>
  <si>
    <t>"  -odpočet zpětně použitých materiálů (90% předlažby  obrub zpět)"</t>
  </si>
  <si>
    <t>-0,90*(55,0*0,150)</t>
  </si>
  <si>
    <t>Mezisoučet       materiál zpět</t>
  </si>
  <si>
    <t>" - jiné sutě dle poplatků "</t>
  </si>
  <si>
    <t>-SUT1betKUS012</t>
  </si>
  <si>
    <t>-SUT1betSYPK012</t>
  </si>
  <si>
    <t>-SUTasfaltB012</t>
  </si>
  <si>
    <t>Mezisoučet          jiné sutě</t>
  </si>
  <si>
    <t>Součet        přebytky jiných sutí =0</t>
  </si>
  <si>
    <t>998223011</t>
  </si>
  <si>
    <t>Přesun hmot pro pozemní komunikace s krytem dlážděným</t>
  </si>
  <si>
    <t>1716393265</t>
  </si>
  <si>
    <t>https://podminky.urs.cz/item/CS_URS_2025_02/998223011</t>
  </si>
  <si>
    <t>" přesun hmot celkem "       60,747</t>
  </si>
  <si>
    <t>" - odpočet lokální rozvozy štěrků /odd.5, podsyp ŠD "</t>
  </si>
  <si>
    <t>-PresunSTERK012</t>
  </si>
  <si>
    <t>Součet    PŘEDLAŽBY OBRUB</t>
  </si>
  <si>
    <t>998225111</t>
  </si>
  <si>
    <t>Přesun hmot pro pozemní komunikace s krytem z kamene, monolitickým betonovým nebo živičným</t>
  </si>
  <si>
    <t>252315465</t>
  </si>
  <si>
    <t>https://podminky.urs.cz/item/CS_URS_2025_02/998225111</t>
  </si>
  <si>
    <t>"  lokální rozvozy štěrků /odd.5 :  podsypy ze ŠD"        43,873</t>
  </si>
  <si>
    <t>cISodkop014</t>
  </si>
  <si>
    <t>32,932</t>
  </si>
  <si>
    <t>m2KORENY014</t>
  </si>
  <si>
    <t>m3ZEMzpetHTU014</t>
  </si>
  <si>
    <t>ODVOZzem014</t>
  </si>
  <si>
    <t>41,8</t>
  </si>
  <si>
    <t>pISodkop014</t>
  </si>
  <si>
    <t>27,443</t>
  </si>
  <si>
    <t>rODKOPzem014</t>
  </si>
  <si>
    <t>9,88</t>
  </si>
  <si>
    <t>sODKOPzem014</t>
  </si>
  <si>
    <t>79,22</t>
  </si>
  <si>
    <t>SO 01.4 - Příprava území - HTU pro zeleň SO 04</t>
  </si>
  <si>
    <t>1738754071</t>
  </si>
  <si>
    <t>" Výkaz výměr dle BILANČNÍ TABULKY -SO 01.4 PŘÍPRAVA ÚZEMÍ -HTU-ZELEŇ  SO 04, viz. Příloha PD, (dále už jen BT/...) "</t>
  </si>
  <si>
    <t>" výkr. SO 01 -03  Situace demolice + SO 04.1  Situace řešení zeleně "</t>
  </si>
  <si>
    <t>" Poznámka odkazu VV na příslušn.část dokument.platí pro všechny položky  SO 01.4"</t>
  </si>
  <si>
    <t>"  BT 56-57 /ruční dokop ZEMINY  % z  pásma IS  ( odkopy těžitelnost: 3sk. 100 %) "</t>
  </si>
  <si>
    <t>" ručně cca 30% z pásma  IS Odkopu  po pláň  záhonů a trávníku (kabely)"</t>
  </si>
  <si>
    <t>0,30*cISodkop014</t>
  </si>
  <si>
    <t>122252203</t>
  </si>
  <si>
    <t>Odkopávky a prokopávky nezapažené pro silnice a dálnice v hornině třídy těžitelnosti I objem do 100 m3 strojně</t>
  </si>
  <si>
    <t>261230083</t>
  </si>
  <si>
    <t>https://podminky.urs.cz/item/CS_URS_2025_02/122252203</t>
  </si>
  <si>
    <t>" BT 56-57/   ODKOPÁVKY pro zeleň /zemina "</t>
  </si>
  <si>
    <t>" BT 56/ odkop pro trvalk. záhony  tl.270 mm/ 120 m2/32,4m3 "                0,27*120,0</t>
  </si>
  <si>
    <t>" BT 57/ odkop pro trávníky / 59,4m3 "                                                                  0,18*330,0</t>
  </si>
  <si>
    <t>-rODKOPzem014</t>
  </si>
  <si>
    <t>" -odpočet  z toho odkopávky (pneu-rýč) v kořen.zoně stávaj.stromů 10m2 (trvalky 0,27m)"</t>
  </si>
  <si>
    <t>-m2KORENY014*0,27</t>
  </si>
  <si>
    <t>1267108765</t>
  </si>
  <si>
    <t>" výkr. SO 04.01 Situace řešení zeleně  (Legenda IS a výsadeb) + TZ  SO 04  (polohy výsadeb dle IS)"</t>
  </si>
  <si>
    <t xml:space="preserve">     " trvalkové záhony   tl.0,30m/kabely "</t>
  </si>
  <si>
    <t>(0,5+1,2+0,5)*(0,33-0,10)*3,0</t>
  </si>
  <si>
    <t xml:space="preserve">    " trávníky  odkop hl.18cm/část započtena v lemech chodníků .odkopy pro SO 02"</t>
  </si>
  <si>
    <t>(0,5+0+0)*0,18*(15,3+13,5+17,15+17,2)</t>
  </si>
  <si>
    <t>(0,5+0,5+0,5)*0,18*(15,3+15)</t>
  </si>
  <si>
    <t>(0,5+1,0+0,5)*0,18*17,0</t>
  </si>
  <si>
    <t>(0,5+0+0,5)*0,18*(16+17)</t>
  </si>
  <si>
    <t>" + rezerva posun zákresů IS ( do 20%)"</t>
  </si>
  <si>
    <t>0,20*pISodkop014</t>
  </si>
  <si>
    <t>162351103</t>
  </si>
  <si>
    <t>Vodorovné přemístění přes 50 do 500 m výkopku/sypaniny z horniny třídy těžitelnosti I skupiny 1 až 3</t>
  </si>
  <si>
    <t>-2077393631</t>
  </si>
  <si>
    <t>https://podminky.urs.cz/item/CS_URS_2025_02/162351103</t>
  </si>
  <si>
    <t>"deponie v rámci stavby: zemina pro zpětné využití do HTÚ zásypů zeminou/v rámci SO 01.4"</t>
  </si>
  <si>
    <t>" odvoz +zpětný rozvoz lokálně dle míst zásypů "</t>
  </si>
  <si>
    <t>m3ZEMzpetHTU014*2</t>
  </si>
  <si>
    <t>714837772</t>
  </si>
  <si>
    <t>m2KORENY014*0,27</t>
  </si>
  <si>
    <t>" - odpočet zemina pro zpětné využití do HTÚ zásypů zeminou/v rámci SO 01.4"</t>
  </si>
  <si>
    <t>-m3ZEMzpetHTU014</t>
  </si>
  <si>
    <t>Součet     odvoz přebytku zeminy</t>
  </si>
  <si>
    <t>-616632943</t>
  </si>
  <si>
    <t>" odkopávky (pneu-rýč) v kořen.zoně stávaj.stromů 10m2  (trvalky 0,27m)"</t>
  </si>
  <si>
    <t>Mezisoučet   naložení pro odvoz</t>
  </si>
  <si>
    <t>" naložení zeminy z výkopů (odložené na deponii stavby) pro zpětné využití do HTÚ zásypů zeminou/v rámci SO 01.4"</t>
  </si>
  <si>
    <t xml:space="preserve">" BT 60/ zásyp pod trávník po DM asfaltu (plocha s workoutem) tl. 250mm, 6m3/ 24m2" </t>
  </si>
  <si>
    <t>24,0*0,25</t>
  </si>
  <si>
    <t xml:space="preserve">" BT 61/ zásyp pod trávník po DM asfaltu (příčný chodník) tl. 400m,  44 m3/110m2"        </t>
  </si>
  <si>
    <t>110,0*0,400</t>
  </si>
  <si>
    <t>Mezisoučet                        zemina zpět zasyp HTÚ  pro SO 01.4</t>
  </si>
  <si>
    <t>-2125618847</t>
  </si>
  <si>
    <t>" úprava podloží po demolic. pod násypy nebo  pro plošné zásypy pod zeleň (viz.odd.1 - Rozprostření ornice)"</t>
  </si>
  <si>
    <t>" BT 60/ zásyp pod trávník po DM asfaltu (plocha s workoutem) tl. 250mm, 6m3/ 24m2"  24,0</t>
  </si>
  <si>
    <t>" BT 61/ zásyp pod trávník po DM asfaltu (příčný chodník) tl. 400m,  44 m3/110m2"        110,0</t>
  </si>
  <si>
    <t>-46595161</t>
  </si>
  <si>
    <t>ODVOZzem014*1,8</t>
  </si>
  <si>
    <t>546773885</t>
  </si>
  <si>
    <t>181351004</t>
  </si>
  <si>
    <t>Rozprostření ornice tl vrstvy přes 200 do 250 mm pl do 100 m2 v rovině nebo ve svahu do 1:5 strojně</t>
  </si>
  <si>
    <t>-1170485335</t>
  </si>
  <si>
    <t>https://podminky.urs.cz/item/CS_URS_2025_02/181351004</t>
  </si>
  <si>
    <t>" srovnávací položka "</t>
  </si>
  <si>
    <t xml:space="preserve">        " BT 59+60/ ZÁSYPY  plošně zeminou z výkopů  DM komunikacích / lokálně do 100m2"</t>
  </si>
  <si>
    <t>" BT 60/ zásyp pod trávník po DM asfaltu (plocha s workoutem) tl. 250mm, 6m3/ 24m2"   24,0</t>
  </si>
  <si>
    <t>181351106</t>
  </si>
  <si>
    <t>Rozprostření ornice tl vrstvy přes 300 do 400 mm pl přes 100 do 500 m2 v rovině nebo ve svahu do 1:5 strojně</t>
  </si>
  <si>
    <t>-390683033</t>
  </si>
  <si>
    <t>https://podminky.urs.cz/item/CS_URS_2025_02/181351106</t>
  </si>
  <si>
    <t>" BT 61/ zásyp pod trávník po DM asfaltu (příčný chodník) tl. 400m,  44 m3/110m2"   110,0</t>
  </si>
  <si>
    <t>6288545</t>
  </si>
  <si>
    <t>" BT 58/  z toho odkopávka v kořen.zoně stávaj.stromů: "</t>
  </si>
  <si>
    <t>" 10 m2 (tl. 270 mm) pro trvalky SO 04 "       10,0</t>
  </si>
  <si>
    <t>m2KORENY017</t>
  </si>
  <si>
    <t>ODVOZzem017</t>
  </si>
  <si>
    <t>86,675</t>
  </si>
  <si>
    <t>rJAMKYzem017</t>
  </si>
  <si>
    <t>12,5</t>
  </si>
  <si>
    <t>sODKOPzem017</t>
  </si>
  <si>
    <t>76,575</t>
  </si>
  <si>
    <t>SO 01.7 - Příprava území - HTU pro hřiště SO 07</t>
  </si>
  <si>
    <t>2027554906</t>
  </si>
  <si>
    <t>" Výkaz výměr dle BILANČNÍ TABULKY -SO 01.7- PŘÍPRAVA ÚZEMÍ -HTU-HŘIŠTĚ  SO 07, viz. Příloha PD, (dále už jen BT/...) "</t>
  </si>
  <si>
    <t>" výkr. SO 01 -03  Situace demolice + SO 07.02.01 Situce dětské hřiště+ SO 07.03.01  - Situace workout"</t>
  </si>
  <si>
    <t>" Poznámka odkazu VV na příslušn.část dokument.platí pro všechny položky  SO 01.7"</t>
  </si>
  <si>
    <t>" BT 63-64/   ODKOPÁVKY pro HŘIŠTĚ /zemina "</t>
  </si>
  <si>
    <t xml:space="preserve">" BT 63/ odkop pro dětské hřiště / 1,0 m2/ 0,25m3 "               </t>
  </si>
  <si>
    <t>0,25*1,0</t>
  </si>
  <si>
    <t>" BT 64/ odkop  pro workoutové hřiště pod trávníkem průměrná tl. 430 mm/ 67,725m3"</t>
  </si>
  <si>
    <t>(143,0+14,5)*0,43</t>
  </si>
  <si>
    <t>" BT 66/  výkopy pro plochy s houpačkami (pl.03+04) pod trávníkem  celk. 10,2m3"</t>
  </si>
  <si>
    <t>" houpačky/plocha 03:   42m2   tl. 200mm"        42,0*0,200</t>
  </si>
  <si>
    <t>" houpačky/plocha 04:   36m2   tl.  50mm"          36,0*0,050</t>
  </si>
  <si>
    <t>Mezisoučet        odkopvy celkem</t>
  </si>
  <si>
    <t>" -odpočet  z toho odkopávky (pneu-rýč) v kořen.zoně stávaj.stromů 8m2 ,tl.0,2m (houpačky pl.03)"</t>
  </si>
  <si>
    <t>-m2KORENY017*0,200</t>
  </si>
  <si>
    <t>131212531</t>
  </si>
  <si>
    <t>Hloubení jamek objem do 0,5 m3 v soudržných horninách třídy těžitelnosti I skupiny 3 ručně</t>
  </si>
  <si>
    <t>-912994298</t>
  </si>
  <si>
    <t>https://podminky.urs.cz/item/CS_URS_2025_02/131212531</t>
  </si>
  <si>
    <t>" BT 65/  výkopy pro hřiště - drobné prvky pod trávníkem: 50m2  průměrná tl. 250 mm, 12,5m3 "</t>
  </si>
  <si>
    <t>" dokopy jamek pro základ.patky  herních prvků "         50,0*0,25</t>
  </si>
  <si>
    <t xml:space="preserve">Součet                    </t>
  </si>
  <si>
    <t>-287990948</t>
  </si>
  <si>
    <t>m2KORENY017*0,200</t>
  </si>
  <si>
    <t>" - odpočet zeminy pro zásypy realizované v SO 01.8 /nakládka, přesuny= SO 01.8"</t>
  </si>
  <si>
    <t>" ad.SO 01.8_ BT 79/ zásypy po DM základ.patek DM mobiliáře, zeminou pod trávn.plochy 4,0m3"</t>
  </si>
  <si>
    <t>-4,0</t>
  </si>
  <si>
    <t>Mezisoučet           použito v SO 01.8</t>
  </si>
  <si>
    <t>345847337</t>
  </si>
  <si>
    <t>" naložení ručních výkopů pro jednotný odvoz na recyklační skládku"</t>
  </si>
  <si>
    <t>" odkopávky (pneu-rýč) v kořen.zoně stávaj.stromů 8m2  (tl. 0,2m)"</t>
  </si>
  <si>
    <t>-133317886</t>
  </si>
  <si>
    <t>" úprava podloží po DM pod násypy nebo  pro plošné zásypy pod plochy hřiště a workoutu (viz.odd.5 - Posypy ze sypaniny)"</t>
  </si>
  <si>
    <t>" BT 70/ zásyp pod houpačky po DM asfaltu: 10,5m2 tl.100mm+8m2/tl.80mm/celk.1,69m3"  8,0</t>
  </si>
  <si>
    <t>" BT 69/ zásyp pod wokout po DM asfaltu: 11 m2/tl.100mm,  1,1m3"                                       11,0</t>
  </si>
  <si>
    <t>" BT 70/ zásyp pod houpačky po DM asfaltu: 10,5m2 tl.100mm+8m2/tl.80mm/celk.1,69m3"  10,5</t>
  </si>
  <si>
    <t>" BT 68/ zásyp pod hřiště po DM asfaltu (plocha s wokoutem):  191m2/tl.120mm/22,92 m3"  191,0</t>
  </si>
  <si>
    <t>-791013589</t>
  </si>
  <si>
    <t>ODVOZzem017*1,8</t>
  </si>
  <si>
    <t>713332130</t>
  </si>
  <si>
    <t>638489808</t>
  </si>
  <si>
    <t>" BT 67/  z toho odkopávka v kořen.zoně stávaj.stromů"</t>
  </si>
  <si>
    <t>" 8 m2 (tl. 200mm) pro houpačky pl.03 v SO 07 "       8,0</t>
  </si>
  <si>
    <t>1972179229</t>
  </si>
  <si>
    <t xml:space="preserve">        "BT 68-70/ ZÁSYPY  plošně ze ŠD ve vrstvách po DM komunikacích / lokálně do 100m2"</t>
  </si>
  <si>
    <t>564531011</t>
  </si>
  <si>
    <t>Zřízení podsypu nebo podkladu ze sypaniny plochy do 100 m2 tl 100 mm</t>
  </si>
  <si>
    <t>957145502</t>
  </si>
  <si>
    <t>https://podminky.urs.cz/item/CS_URS_2025_02/564531011</t>
  </si>
  <si>
    <t>564541111</t>
  </si>
  <si>
    <t>Zřízení podsypu nebo podkladu ze sypaniny plochy přes 100 m2 tl 120 mm</t>
  </si>
  <si>
    <t>1916536525</t>
  </si>
  <si>
    <t>https://podminky.urs.cz/item/CS_URS_2025_02/564541111</t>
  </si>
  <si>
    <t xml:space="preserve">        "BT 68-70/ ZÁSYPY  plošně ze ŠD ve vrstvách po DM komunikacích / lokálně přes 100m2"</t>
  </si>
  <si>
    <t>19962065</t>
  </si>
  <si>
    <t xml:space="preserve">        "BT 68-70/ ZÁSYPY  plošně ze ŠD (fr. 0-32) ve vrstvách 80-120mm po DM komunikacích, lokální "</t>
  </si>
  <si>
    <t>" BT 70/ zásyp pod houpačky po DM asfaltu: 10,5m2 tl.100mm+8m2/tl.80mm/celk.1,69m3"  8,0*0,08</t>
  </si>
  <si>
    <t>" BT 69/ zásyp pod wokout po DM asfaltu: 11 m2/tl.100mm,  1,1m3"                                       11,0*0,10</t>
  </si>
  <si>
    <t>" BT 70/ zásyp pod houpačky po DM asfaltu: 10,5m2 tl.100mm+8m2/tl.80mm/celk.1,69m3"  10,5*0,10</t>
  </si>
  <si>
    <t>" BT 68/ zásyp pod hřiště po DM asfaltu (plocha s wokoutem):  191m2/tl.120mm/22,92 m3"  191,0*0,12</t>
  </si>
  <si>
    <t>" tonáš ŠD vč. % ztratného a zhutnění (*2,30 t/m3)"                   25,71*2,30</t>
  </si>
  <si>
    <t>1661340930</t>
  </si>
  <si>
    <t>"  lokální rozvozy štěrků /odd.5 :  podsypy ze ŠD"    59,133</t>
  </si>
  <si>
    <t>PresunSTERK017</t>
  </si>
  <si>
    <t>m3DMbeton018</t>
  </si>
  <si>
    <t>4,125</t>
  </si>
  <si>
    <t>OCELvykup018</t>
  </si>
  <si>
    <t>0,41</t>
  </si>
  <si>
    <t>rZASYPzem018</t>
  </si>
  <si>
    <t>SUTkusBET018</t>
  </si>
  <si>
    <t>0,525</t>
  </si>
  <si>
    <t>SUTkusDREVO018</t>
  </si>
  <si>
    <t>0,385</t>
  </si>
  <si>
    <t>SUTkusKOM018</t>
  </si>
  <si>
    <t>0,04</t>
  </si>
  <si>
    <t>SUTsypkBET018</t>
  </si>
  <si>
    <t>14,765</t>
  </si>
  <si>
    <t>SUTsypkSMES018</t>
  </si>
  <si>
    <t>3,021</t>
  </si>
  <si>
    <t>SO 01.8 - Příprava území - demolice pro mobliář SO 08</t>
  </si>
  <si>
    <t>129951121</t>
  </si>
  <si>
    <t>Bourání zdiva z betonu prostého neprokládaného v odkopávkách nebo prokopávkách strojně</t>
  </si>
  <si>
    <t>1702417331</t>
  </si>
  <si>
    <t>https://podminky.urs.cz/item/CS_URS_2025_02/129951121</t>
  </si>
  <si>
    <t>" Výkaz výměr dle BILANČNÍ TABULKY -SO 01.8- PŘÍPRAVA ÚZEMÍ -DEMOLICE-MOBILIÁŘ SO 08, viz. Příloha PD, (dále už jen BT/...)"</t>
  </si>
  <si>
    <t>" výkr. SO 01 -01  Situace příprava území , HTÚ "</t>
  </si>
  <si>
    <t>" Poznámka odkazu VV na příslušn.část dokument.platí pro všechny položky  SO 01.8 "</t>
  </si>
  <si>
    <t xml:space="preserve">" BT 77/ odstranění vyvýšeného záhonu beton lem 5m3 "    </t>
  </si>
  <si>
    <t>"(12,5 m, výška 0,3 nad zemí + 0,5 pod zem, š. 0,50m)"</t>
  </si>
  <si>
    <t>" podzemní část hl.0,5m"        0,5*0,5*12,5</t>
  </si>
  <si>
    <t xml:space="preserve">" BT 78/ odstranění beton.prvků  1m3 v zemi"       1,0   </t>
  </si>
  <si>
    <t>397295898</t>
  </si>
  <si>
    <t>"deponie v rámci stavby: zemina pro zpětné využití  zásypů zeminou/v rámci SO 01.8"</t>
  </si>
  <si>
    <t>rZASYPzem018*2</t>
  </si>
  <si>
    <t>-942398</t>
  </si>
  <si>
    <t>" naložení zeminy z výkopů SO 01.7  (odložené na deponii stavby) pro zpětné využití do HTÚ zásypů zeminou/v rámci SO 01.8"</t>
  </si>
  <si>
    <t xml:space="preserve">" BT 79/ zásypy po DM základ.patek DM mobiliáře, zeminou pod trávn.plochy:  4,0 m3"    </t>
  </si>
  <si>
    <t>174111101</t>
  </si>
  <si>
    <t>Zásyp jam, šachet rýh nebo kolem objektů sypaninou se zhutněním ručně</t>
  </si>
  <si>
    <t>-1460775841</t>
  </si>
  <si>
    <t>https://podminky.urs.cz/item/CS_URS_2025_02/174111101</t>
  </si>
  <si>
    <t>" BT 79/ zásypy po DM základ.patek DM mobiliáře, zeminou pod trávn.plochy"       4,0</t>
  </si>
  <si>
    <t>"(zeminou využitelnou z odkopů /=dovoz zeminy z deponi stavby z odkopů částí SO 01.7)"</t>
  </si>
  <si>
    <t>962042321</t>
  </si>
  <si>
    <t>Bourání zdiva nadzákladového z betonu prostého přes 1 m3</t>
  </si>
  <si>
    <t>-1729058336</t>
  </si>
  <si>
    <t>https://podminky.urs.cz/item/CS_URS_2025_02/962042321</t>
  </si>
  <si>
    <t>" nadzemní část v.0,3m"        0,5*0,3*12,5</t>
  </si>
  <si>
    <t>966001211</t>
  </si>
  <si>
    <t>Odstranění lavičky stabilní zabetonované</t>
  </si>
  <si>
    <t>-1054770358</t>
  </si>
  <si>
    <t>https://podminky.urs.cz/item/CS_URS_2025_02/966001211</t>
  </si>
  <si>
    <t>" BT 73/ odstranění laviček (kov+dřevěné sedáky a opěradlo), vč. kotvení /skládka"         2</t>
  </si>
  <si>
    <t>" BT 74/ odstranění laviček (beton+dřevěné sedáky a opěradlo), vč. kotvení /skládka"   7</t>
  </si>
  <si>
    <t>" ( v ceně i DM beton.patek)"</t>
  </si>
  <si>
    <t>966001311</t>
  </si>
  <si>
    <t>Odstranění odpadkového koše s betonovou patkou</t>
  </si>
  <si>
    <t>1290373664</t>
  </si>
  <si>
    <t>https://podminky.urs.cz/item/CS_URS_2025_02/966001311</t>
  </si>
  <si>
    <t>" BT 75/ odstranění odpadkový koš včetně kotvení /skládka "          4</t>
  </si>
  <si>
    <t>966005111</t>
  </si>
  <si>
    <t>Rozebrání a odstranění silničního zábradlí se sloupky osazenými s betonovými patkami</t>
  </si>
  <si>
    <t>378001555</t>
  </si>
  <si>
    <t>https://podminky.urs.cz/item/CS_URS_2025_02/966005111</t>
  </si>
  <si>
    <t>" BT 76/ odstranění zábradlí  (kov) 36mb, vč. kotvení /skládka"         36,0</t>
  </si>
  <si>
    <t>-513405137</t>
  </si>
  <si>
    <t>https://podminky.urs.cz/item/CS_URS_2025_02/997221551</t>
  </si>
  <si>
    <t>-329543982</t>
  </si>
  <si>
    <t>https://podminky.urs.cz/item/CS_URS_2025_02/997221559</t>
  </si>
  <si>
    <t>" odvoz na recyklační skládku ( cca do 2km) "</t>
  </si>
  <si>
    <t>SUTsypkBET018*(2-1)</t>
  </si>
  <si>
    <t>SUTsypkSMES018*(2-1)</t>
  </si>
  <si>
    <t>-232842356</t>
  </si>
  <si>
    <t>https://podminky.urs.cz/item/CS_URS_2025_02/997221561</t>
  </si>
  <si>
    <t>-452481619</t>
  </si>
  <si>
    <t>https://podminky.urs.cz/item/CS_URS_2025_02/997221569</t>
  </si>
  <si>
    <t>SUTkusBET018*(2-1)</t>
  </si>
  <si>
    <t>" odvoz na úložnou  skládku TKO ( cca do 20km) "</t>
  </si>
  <si>
    <t>SUTkusDREVO018*(20-1)</t>
  </si>
  <si>
    <t>SUTkusKOM018*(20-1)</t>
  </si>
  <si>
    <t>997221571</t>
  </si>
  <si>
    <t>Vodorovná doprava vybouraných hmot do 1 km</t>
  </si>
  <si>
    <t>452657719</t>
  </si>
  <si>
    <t>https://podminky.urs.cz/item/CS_URS_2025_02/997221571</t>
  </si>
  <si>
    <t>997221579</t>
  </si>
  <si>
    <t>Příplatek ZKD 1 km u vodorovné dopravy vybouraných hmot</t>
  </si>
  <si>
    <t>301102356</t>
  </si>
  <si>
    <t>https://podminky.urs.cz/item/CS_URS_2025_02/997221579</t>
  </si>
  <si>
    <t>" sběrna oceli "</t>
  </si>
  <si>
    <t>OCELvykup018*(5-1)</t>
  </si>
  <si>
    <t>997221611</t>
  </si>
  <si>
    <t>Nakládání suti na dopravní prostředky pro vodorovnou dopravu</t>
  </si>
  <si>
    <t>-1732330760</t>
  </si>
  <si>
    <t>https://podminky.urs.cz/item/CS_URS_2025_02/997221611</t>
  </si>
  <si>
    <t>-373197963</t>
  </si>
  <si>
    <t>997221612</t>
  </si>
  <si>
    <t>Nakládání vybouraných hmot na dopravní prostředky pro vodorovnou dopravu</t>
  </si>
  <si>
    <t>236596110</t>
  </si>
  <si>
    <t>https://podminky.urs.cz/item/CS_URS_2025_02/997221612</t>
  </si>
  <si>
    <t>997013635-1</t>
  </si>
  <si>
    <t>Poplatek za uložení na skládce (skládkovné) komunálního odpadu kód odpadu 20 03 01.</t>
  </si>
  <si>
    <t>679748262</t>
  </si>
  <si>
    <t>" nerecyklovatelné části odpadu z demolic (na skl. TKO) "</t>
  </si>
  <si>
    <t>" kusová suť /mobiliář:  4* koše "                         4*0,010</t>
  </si>
  <si>
    <t>997013811-1</t>
  </si>
  <si>
    <t>Poplatek za uložení na skládce (skládkovné) stavebního odpadu dřevěného kód odpadu 17 02 01.</t>
  </si>
  <si>
    <t>1742410672</t>
  </si>
  <si>
    <t>" dřevo z DM laviček 2+7 ks "           2*0,035+7*0,045</t>
  </si>
  <si>
    <t>997013869-1</t>
  </si>
  <si>
    <t>Poplatek za uložení stavebního odpadu na recyklační skládce (skládkovné) ze směsí betonu, cihel a keramických výrobků kód odpadu 17 01 07.</t>
  </si>
  <si>
    <t>-1040231751</t>
  </si>
  <si>
    <t xml:space="preserve">" recyklovatelná směsná suť:  sypká s příměsí, cca do 30% z celk. sutě  HSV/odd.9 "              </t>
  </si>
  <si>
    <t>0,30*10,071</t>
  </si>
  <si>
    <t>1532233465</t>
  </si>
  <si>
    <t>" bet. SUŤ SYPKÁ"</t>
  </si>
  <si>
    <t>" beton.základy DM v odd. 1  Zemní práce"</t>
  </si>
  <si>
    <t>m3DMbeton018*2,20</t>
  </si>
  <si>
    <t xml:space="preserve">" beton. základy, patky mobliářů, lem záhonu / odd. 9 HSV celkem"             </t>
  </si>
  <si>
    <t>10,071</t>
  </si>
  <si>
    <t>" - z toho odpočet:   komunální odpad (koše), dřevo (lavičky), ocel do sběrny "</t>
  </si>
  <si>
    <t>-SUTkusKOM018</t>
  </si>
  <si>
    <t>-SUTkusDREVO018</t>
  </si>
  <si>
    <t>-OCELvykup018</t>
  </si>
  <si>
    <t>-SUTkusBET018</t>
  </si>
  <si>
    <t>-SUTsypkSMES018</t>
  </si>
  <si>
    <t>" bet. SUŤ   KUSOVÁ"</t>
  </si>
  <si>
    <t>" lavice 7ks /bet. nohy"                                  7*(0,120-0,045)</t>
  </si>
  <si>
    <t>997221899-11</t>
  </si>
  <si>
    <t xml:space="preserve">Poplatky- výkup odpadu kat. číslo 170 405  "Železný šrot" </t>
  </si>
  <si>
    <t>1107529052</t>
  </si>
  <si>
    <t>" kovový odpad -sběrna  (tonáž=odhad, upřesnit dle vážních listů) "</t>
  </si>
  <si>
    <t>" ocel. zábradlí  36m"         36,0*0,010</t>
  </si>
  <si>
    <t>" ocl.část laviček 2ks"         2*(0,060-0,035)</t>
  </si>
  <si>
    <t>" výkup = *(1) "                 OCELvykup018*(-1)</t>
  </si>
  <si>
    <t>delCHRANslp02</t>
  </si>
  <si>
    <t>168</t>
  </si>
  <si>
    <t>m2KOSTKY1dzk02</t>
  </si>
  <si>
    <t>78</t>
  </si>
  <si>
    <t>m2KOSTKY2dzk02</t>
  </si>
  <si>
    <t>213,04</t>
  </si>
  <si>
    <t>mbKRAJNIK012</t>
  </si>
  <si>
    <t>667,8</t>
  </si>
  <si>
    <t>OBSYPchran02</t>
  </si>
  <si>
    <t>21,261</t>
  </si>
  <si>
    <t>ODVOZzem02</t>
  </si>
  <si>
    <t>97,024</t>
  </si>
  <si>
    <t>PresunSTERK02</t>
  </si>
  <si>
    <t>495,252</t>
  </si>
  <si>
    <t>SO 02 - KOMUNIKACE A ZPEVNĚNÉ PLOCHY</t>
  </si>
  <si>
    <t>rezervCHRAN02</t>
  </si>
  <si>
    <t>52</t>
  </si>
  <si>
    <t>rPLAN02</t>
  </si>
  <si>
    <t>256,38</t>
  </si>
  <si>
    <t>211219</t>
  </si>
  <si>
    <t>rRYHAchran02</t>
  </si>
  <si>
    <t>ZASYPchran02</t>
  </si>
  <si>
    <t>62,552</t>
  </si>
  <si>
    <t>45233160-8</t>
  </si>
  <si>
    <t>42.11.20</t>
  </si>
  <si>
    <t>ZD8dlazba02</t>
  </si>
  <si>
    <t>262</t>
  </si>
  <si>
    <t xml:space="preserve">    4 - Vodorovné konstrukce</t>
  </si>
  <si>
    <t>M - Práce a dodávky M</t>
  </si>
  <si>
    <t xml:space="preserve">    46-M - Zemní práce při extr.mont.pracích</t>
  </si>
  <si>
    <t>119001421</t>
  </si>
  <si>
    <t>Dočasné zajištění kabelů a kabelových tratí ze 3 volně ložených kabelů</t>
  </si>
  <si>
    <t>111992990</t>
  </si>
  <si>
    <t>https://podminky.urs.cz/item/CS_URS_2025_02/119001421</t>
  </si>
  <si>
    <t>" Výkaz výměr dle BILANČNÍ TABULKY -SO 02  Komunikace a zpevněné plochy, viz. Příloha PD, (dále už jen BT/...) "</t>
  </si>
  <si>
    <t>" výkr. SO 02 -01  Situace... -SO 02 06 podélný řez "</t>
  </si>
  <si>
    <t>"+ SO 02  Technická zpráva (dále jen TZ)"</t>
  </si>
  <si>
    <t>" Poznámka odkazu VV na příslušn.část dokument.platí pro všechny položky  SO 02 "</t>
  </si>
  <si>
    <t>" BT 47/  dělené chráničky na stávaj.kabely SLP/Cetin"</t>
  </si>
  <si>
    <t>" výkr. SO 02 Situace - ZP 03/ chodník PR02m , ZP 01/obvod.chodník "</t>
  </si>
  <si>
    <t xml:space="preserve">" podchycení stávaj. kabelů SLP/Cetin"               </t>
  </si>
  <si>
    <t>-1576780660</t>
  </si>
  <si>
    <t>" výkr. SO 02 Situace - ZP 03/ chodník PR02m , ZP 01/obvod.chodník:  chráničky "</t>
  </si>
  <si>
    <t>" hl. výkopu  (0,1 lože+0,110 trubka  +1,0 krytí=1,21m  -0,33(0,35) m tl. chodníku) =0,88m  hl.rýhy "</t>
  </si>
  <si>
    <t>" BT 47/ chránička  SLP/Cetin:  1* dělená trubka (-bez rezervní trubky)=  168,0-52,0=116,0m:  RÝHY "</t>
  </si>
  <si>
    <t>0,60*(1,21-0,33)*(168-52)</t>
  </si>
  <si>
    <t xml:space="preserve">" BT 47/ sestava 2 chrániček SLP/Cetin:  1*dělená trubka+ 1*rezerv.trubka / do 1 rýhy, 52mb: RÝHY " </t>
  </si>
  <si>
    <t>0,80*(1,21-0,35)*52,0</t>
  </si>
  <si>
    <t>Součet   ruční rýha pro chráničky</t>
  </si>
  <si>
    <t>139001101</t>
  </si>
  <si>
    <t>Příplatek za ztížení vykopávky v blízkosti podzemního vedení</t>
  </si>
  <si>
    <t>-418454981</t>
  </si>
  <si>
    <t>https://podminky.urs.cz/item/CS_URS_2025_02/139001101</t>
  </si>
  <si>
    <t>" BT 47/ chránička  SLP/Cetin:  1* dělená trubka (-bez rezervní trubky)=  168,0-52,0=116,0m:  RÝHY  v pásmu IS"</t>
  </si>
  <si>
    <t xml:space="preserve">" BT 47/ sestava 2 chrániček SLP/Cetin:  1*dělená trubka+ 1*rezerv.trubka / do 1 rýhy, 52mb: RÝHY v pásmu IS" </t>
  </si>
  <si>
    <t>-25783980</t>
  </si>
  <si>
    <t>" odvoz na recyklační skládku s poplatkem / rýhy pro chráničky"</t>
  </si>
  <si>
    <t>976354768</t>
  </si>
  <si>
    <t>-690282546</t>
  </si>
  <si>
    <t>ODVOZzem02*1,8</t>
  </si>
  <si>
    <t>-38271849</t>
  </si>
  <si>
    <t>174151101</t>
  </si>
  <si>
    <t>Zásyp jam, šachet rýh nebo kolem objektů sypaninou se zhutněním</t>
  </si>
  <si>
    <t>866831686</t>
  </si>
  <si>
    <t>https://podminky.urs.cz/item/CS_URS_2025_02/174151101</t>
  </si>
  <si>
    <t>" BT 47/ chránička  SLP/Cetin:  1* dělená trubka (-bez rezervní trubky)=  168,0-52,0=116,0m:  ZÁSYP"</t>
  </si>
  <si>
    <t xml:space="preserve">" BT 47/ sestava 2 chrániček SLP/Cetin:  1*dělená trubka+ 1*rezerv.trubka / do 1 rýhy, 52mb: ZÁSYP " </t>
  </si>
  <si>
    <t xml:space="preserve">" prostor k zásypu/ruční výkop rýh do 80cm "           </t>
  </si>
  <si>
    <t xml:space="preserve">" - odpočet OP vestavěných  -kcí  v kabel.rýhách  (celkově: lože + trubky D110+obsyp) "   </t>
  </si>
  <si>
    <t>-0,60*(0,10+0,110+0,10)*(168-52)</t>
  </si>
  <si>
    <t>-0,80*(0,10+0,110+0,10)*52,0</t>
  </si>
  <si>
    <t>58331202</t>
  </si>
  <si>
    <t>štěrkodrť netříděná do 100mm amfibolit</t>
  </si>
  <si>
    <t>-1086315572</t>
  </si>
  <si>
    <t>" Chránička kabel.vedení:  zásyp  / tonáž vč. % zhutnění  "</t>
  </si>
  <si>
    <t>ZASYPchran02*2,30</t>
  </si>
  <si>
    <t>175111101</t>
  </si>
  <si>
    <t>Obsypání potrubí ručně sypaninou bez prohození, uloženou do 3 m</t>
  </si>
  <si>
    <t>980271301</t>
  </si>
  <si>
    <t>https://podminky.urs.cz/item/CS_URS_2025_02/175111101</t>
  </si>
  <si>
    <t>" BT 47/ chránička  SLP/Cetin:  1* dělená trubka (-bez rezervní trubky)=  168,0-52,0=116,0m:  OBSYP"</t>
  </si>
  <si>
    <t>0,60*(0,110+0,10)*(168-52)</t>
  </si>
  <si>
    <t xml:space="preserve">" BT 47/ sestava 2 chrániček SLP/Cetin:  1*dělená trubka+ 1*rezerv.trubka / do 1 rýhy, 52mb: OBSYP" </t>
  </si>
  <si>
    <t>0,80*(0,110+0,10)*52,0</t>
  </si>
  <si>
    <t xml:space="preserve">" -odpočet OP trubek  chrániček "             </t>
  </si>
  <si>
    <t>-PI*(0,110/2)^2*(168+52)</t>
  </si>
  <si>
    <t>58337303</t>
  </si>
  <si>
    <t>štěrkopísek frakce 0/8</t>
  </si>
  <si>
    <t>-20418467</t>
  </si>
  <si>
    <t>"  Chránička kabel.vedení / obsyp"</t>
  </si>
  <si>
    <t>OBSYPchran02*1,84*1,035</t>
  </si>
  <si>
    <t>181152302</t>
  </si>
  <si>
    <t>Úprava pláně pro silnice a dálnice v zářezech se zhutněním</t>
  </si>
  <si>
    <t>-266985006</t>
  </si>
  <si>
    <t>https://podminky.urs.cz/item/CS_URS_2025_02/181152302</t>
  </si>
  <si>
    <t xml:space="preserve">     " spádování, srovnání a hutnění pláně / vzor.řezy  výkr. -02, -03"         </t>
  </si>
  <si>
    <t>" BT 1/ chodníky asfaltové (PR01,02) celk. tl.350mm / ZP 02,03"                               340,0</t>
  </si>
  <si>
    <t>" BT 6/ chodníky kamen.kostka (PR03, POA1-3, POB2-3)  tl.350mm / ZP 04"       200,0</t>
  </si>
  <si>
    <t>" BT 11/ odpočívadlo senior - bet. dlažba 200/200/80 (POB1) tl.330mm / ZP 10"           62,0</t>
  </si>
  <si>
    <t>" BT 16/chodníky obvodové -bet.dlažba 200/200/80 celk. tl.330mm / ZP 01"        200,0</t>
  </si>
  <si>
    <t>" BT 21/místo pro lavice -kamen.kostka 8/10   celk. tl.350mm / ZP 05"                  78,0</t>
  </si>
  <si>
    <t>" BT 26/prostor pítka -kamen.kostka 8/10   celk. tl.350mm / ZP 09"                         12,0</t>
  </si>
  <si>
    <t>" BT 31/ plošky kolem VO -kamen.kostka 8/10   celk. tl.350mm / ZP-VO"                      1,04</t>
  </si>
  <si>
    <t>" BT 37/  + drážky pro obruby  celk.667,8mb "                                     667,8*0,30</t>
  </si>
  <si>
    <t>" - odpočet ruční hutnění pod ZP v kořen.zoně stomů +drážky obrub (vzor.řezy) "</t>
  </si>
  <si>
    <t>-rPLAN02</t>
  </si>
  <si>
    <t>181912112</t>
  </si>
  <si>
    <t>Úprava pláně v hornině třídy těžitelnosti I skupiny 3 se zhutněním ručně</t>
  </si>
  <si>
    <t>386327799</t>
  </si>
  <si>
    <t>https://podminky.urs.cz/item/CS_URS_2025_02/181912112</t>
  </si>
  <si>
    <t>" ruční hutnění pod ZP v kořen.zoně stomů  "</t>
  </si>
  <si>
    <t>" POZNÁMKA: kubatury budou upřesn. dle realizace =přesné rozlohy kořenů stromů "</t>
  </si>
  <si>
    <t>"  dle SO 01.2  v kořen.zoně stávaj.stromů 55m2 pro SO 02"      55,0</t>
  </si>
  <si>
    <t>Mezisoučet     kořen. zona</t>
  </si>
  <si>
    <t>" BT 31+35/ plošky kolem VO -kamen.kostka 8/10   celk. tl.350mm / ZP-VO"      1,04</t>
  </si>
  <si>
    <t>" BT 37/  + drážky  pro obruby  celk.667,8mb / vzor.řezy"                       667,8*0,30</t>
  </si>
  <si>
    <t>Vodorovné konstrukce</t>
  </si>
  <si>
    <t>451573111</t>
  </si>
  <si>
    <t>Lože pod potrubí otevřený výkop ze štěrkopísku</t>
  </si>
  <si>
    <t>1031901840</t>
  </si>
  <si>
    <t>https://podminky.urs.cz/item/CS_URS_2025_02/451573111</t>
  </si>
  <si>
    <t>" BT 47/ chránička  SLP/Cetin:  1* dělená trubka (-bez rezervní trubky)=  168,0-52,0=116,0m:  LOŽE"</t>
  </si>
  <si>
    <t>0,60*0,10*(168-52)</t>
  </si>
  <si>
    <t xml:space="preserve">" BT 47/ sestava 2 chrániček SLP/Cetin:  1*dělená trubka+ 1*rezerv.trubka / do 1 rýhy, 52mb: LOŽE" </t>
  </si>
  <si>
    <t>0,80*0,10*52,0</t>
  </si>
  <si>
    <t>LOZEchran02</t>
  </si>
  <si>
    <t>Mezisoučet  LOŽE chrániček</t>
  </si>
  <si>
    <t>45157977-48</t>
  </si>
  <si>
    <t>Příplatek ZKD 10 mm tl  - nad základní lože v montážní položce - pod dlažbu z kameniva  drceného fr. 4-8</t>
  </si>
  <si>
    <t>241679313</t>
  </si>
  <si>
    <t>" dopočet zvětš. lože dle PD (ze 40 na 50mm) pod dlažby pro pěší ze ZD8"</t>
  </si>
  <si>
    <t>" v montáž.položce Kladení ZD6 započteno základ.40mm"</t>
  </si>
  <si>
    <t>" lože BT 13/ odpočívadlo senior - bet. dlažba 200/200/80 (POB1) tl.330mm / ZP 10"     62,0*(50-40)/10</t>
  </si>
  <si>
    <t>"lože  BT 18/chodníky obvodové -bet.dlažba 200/200/80 celk. tl.330mm / ZP 01"        200,0*(50-40)/10</t>
  </si>
  <si>
    <t>564211011</t>
  </si>
  <si>
    <t>Podklad nebo podsyp ze štěrkopísku ŠP plochy do 100 m2 tl 50 mm</t>
  </si>
  <si>
    <t>1517953934</t>
  </si>
  <si>
    <t>https://podminky.urs.cz/item/CS_URS_2025_02/564211011</t>
  </si>
  <si>
    <t>" podsyp ze  Š     štěrkopísek      50 mm /   plochy do 100m2  ( jednotlivě) "</t>
  </si>
  <si>
    <t>" BT 11+15/ odpočívadlo senior - bet. dlažba 200/200/80 (POB1) tl.330mm / ZP 10"       62,0</t>
  </si>
  <si>
    <t>" BT 21+25/místo pro lavice -kamen.kostka 8/10   celk. tl.350mm / ZP 05"                          78,0</t>
  </si>
  <si>
    <t>" BT 26+30/prostor pítka -kamen.kostka 8/10   celk. tl.350mm / ZP 09"                                12,0</t>
  </si>
  <si>
    <t>" BT 31+35/ plošky kolem 8*VO -kamen.kostka 8/10   celk. tl.350mm / ZP-VO"                1,04</t>
  </si>
  <si>
    <t>" BT 37+45/  + zapuštěné drážky  pro obruby  celk.667,8mb / vzor.řezy "                  667,8*0,30</t>
  </si>
  <si>
    <t>564211111</t>
  </si>
  <si>
    <t>Podklad nebo podsyp ze štěrkopísku ŠP plochy přes 100 m2 tl 50 mm</t>
  </si>
  <si>
    <t>105279023</t>
  </si>
  <si>
    <t>https://podminky.urs.cz/item/CS_URS_2025_02/564211111</t>
  </si>
  <si>
    <t>" podsyp ze  Š     štěrkopísek      50 mm /   plochy přes 100m2  (vč. na sebe navazujících) "</t>
  </si>
  <si>
    <t>" BT 6+10/ chodníky kamen.kostka (PR03, POA1-3, POB2-3)  tl.350mm / ZP 04"       200,0</t>
  </si>
  <si>
    <t>" BT 16+20/chodníky obvodové -bet.dlažba 200/200/80 celk. tl.330mm / ZP 01"        200,0</t>
  </si>
  <si>
    <t>564851011-032</t>
  </si>
  <si>
    <t>Podklad ze štěrkodrtě ŠD plochy do 100 m2 tl 150 mm - ŠD fr. 0-32</t>
  </si>
  <si>
    <t>1948294622</t>
  </si>
  <si>
    <t>" podsyp ze  ŠD      štěrkodrť 0/32 mm      150 mm/  malé plochy do 100m2  jednotlivě"</t>
  </si>
  <si>
    <t>" BT 11+14/ odpočívadlo senior - bet. dlažba 200/200/80 (POB1) tl.330mm / ZP 10"    62,0</t>
  </si>
  <si>
    <t>" BT 21+24/místo pro lavice -kamen.kostka 8/10   celk. tl.350mm / ZP 05"                        78,0</t>
  </si>
  <si>
    <t>" BT 26+29/prostor pítka -kamen.kostka 8/10   celk. tl.350mm / ZP 09"                              12,0</t>
  </si>
  <si>
    <t>" BT 31+34/plošky kolem 8*VO -kamen.kostka 8/10   celk. tl.350mm / ZP-VO"               1,04</t>
  </si>
  <si>
    <t>564851111-032</t>
  </si>
  <si>
    <t>Podklad ze štěrkodrtě ŠD plochy přes 100 m2 tl 150 mm - ŠD fr. 0-32</t>
  </si>
  <si>
    <t>-1516298588</t>
  </si>
  <si>
    <t>" podsyp ze  ŠD      štěrkodrť 0/32 mm      150 mm / přes 100m2 (vč. na sebe navazujících) "</t>
  </si>
  <si>
    <t>" BT 6+9/ chodníky kamen.kostka (PR03, POA1-3, POB2-3)  tl.350mm / ZP 04"       200,0</t>
  </si>
  <si>
    <t>" BT 16+19/chodníky obvodové -bet.dlažba 200/200/80 celk. tl.330mm / ZP 01"        200,0</t>
  </si>
  <si>
    <t>564871111</t>
  </si>
  <si>
    <t>Podklad ze štěrkodrtě ŠD plochy přes 100 m2 tl 250 mm</t>
  </si>
  <si>
    <t>896713958</t>
  </si>
  <si>
    <t>https://podminky.urs.cz/item/CS_URS_2025_02/564871111</t>
  </si>
  <si>
    <t>" BT 1/ chodníky asfaltové (PR01,02) celk. tl.350mm / ZP 02,03"</t>
  </si>
  <si>
    <t xml:space="preserve">     " BT 5 /podklad  ŠD   fr.0-63   tl. 250mm/ vzor.řezy "                 340,0</t>
  </si>
  <si>
    <t>"(POZNÁMKA: v ceně položky je dle TOV/ÚRS už započtena přímo ŠD fr. 0-63)"</t>
  </si>
  <si>
    <t>564911511</t>
  </si>
  <si>
    <t>Podklad z R-materiálu plochy přes 100 m2 tl 50 mm</t>
  </si>
  <si>
    <t>-1118972528</t>
  </si>
  <si>
    <t>https://podminky.urs.cz/item/CS_URS_2025_02/564911511</t>
  </si>
  <si>
    <t xml:space="preserve">        " BT 4 /podklad R-mat  tl.50mm"        340,0</t>
  </si>
  <si>
    <t>573211112</t>
  </si>
  <si>
    <t>Postřik živičný spojovací z asfaltu v množství 0,70 kg/m2</t>
  </si>
  <si>
    <t>-171612801</t>
  </si>
  <si>
    <t>https://podminky.urs.cz/item/CS_URS_2025_02/573211112</t>
  </si>
  <si>
    <t xml:space="preserve">        " BT 3 / spojovací asf. postřik -PS-A, 0,70kg/m2 "        340,0</t>
  </si>
  <si>
    <t>577144111-01</t>
  </si>
  <si>
    <t>Asfaltový beton vrstva obrusná ACO 11+ tř. I tl 50 mm š do 3 m z nemodifikovaného asfaltu  - probarvený asfalt, červený</t>
  </si>
  <si>
    <t>-1635760733</t>
  </si>
  <si>
    <t xml:space="preserve">        " BT 2 / kryt obrusná vrstva ACO11+  barevný asfaltobeton 50mm"</t>
  </si>
  <si>
    <t>" celková  plocha 340m2 "                          340,0</t>
  </si>
  <si>
    <t>" -odpočet PR01 (š.=4,2m)/výkr. Situace"       -(4,2-2*0,10)*49,7</t>
  </si>
  <si>
    <t>Mezisoučet            AB chodník š. do 3m</t>
  </si>
  <si>
    <t>577144121-01</t>
  </si>
  <si>
    <t>Asfaltový beton vrstva obrusná ACO 11+ tř. I tl 50 mm š přes 3 m z nemodifikovaného asfaltu  - probarvený asfalt, červený</t>
  </si>
  <si>
    <t>-1447664390</t>
  </si>
  <si>
    <t xml:space="preserve">" celková  plocha 340m2 "        </t>
  </si>
  <si>
    <t>" z toho  PR01 (š.=4,2m)"          (4,2-2*0,10)*49,7</t>
  </si>
  <si>
    <t>Mezisoučet            AB chodník   š.přes 3m</t>
  </si>
  <si>
    <t>591211111-d48</t>
  </si>
  <si>
    <t>Kladení dlažby z kostek drobných z kamene do lože z kameniva - drceného kamenivo HDK 4-8, tl. do 50mm, vč. zaspárování DDK 0-4</t>
  </si>
  <si>
    <t>85389384</t>
  </si>
  <si>
    <t>" skladba ZP:   DL   žulová kamenná kostka 8/10    100 mm + drcený štěrk 4/8      50 mm "</t>
  </si>
  <si>
    <t>"  dlažba do řádku "</t>
  </si>
  <si>
    <t>" BT 21-23/místo pro lavice -kamen.kostka 8/10   celk. tl.350mm / ZP 05"                  78,0</t>
  </si>
  <si>
    <t>58381007</t>
  </si>
  <si>
    <t>kostka štípaná dlažební žula drobná 8/10</t>
  </si>
  <si>
    <t>1889896020</t>
  </si>
  <si>
    <t>m2KOSTKY1dzk02*1,02</t>
  </si>
  <si>
    <t>591211112-d48</t>
  </si>
  <si>
    <t>Kladení dlažby se zvýšenou složitostí vazby z kostek drobných z kamene do lože z kameniva tl 50 mm - drceného kamenivo HDK 4-8, tl. do 50mm, vč. zaspárování DDK 0-4</t>
  </si>
  <si>
    <t>702946853</t>
  </si>
  <si>
    <t>"   dlažba do vějíře "</t>
  </si>
  <si>
    <t>" BT 6-8/ chodníky kamen.kostka (PR03, POA1-3, POB2-3)  tl.350mm / ZP 04"       200,0</t>
  </si>
  <si>
    <t>" BT 26-28/prostor pítka -kamen.kostka 8/10   celk. tl.350mm / ZP 09"                         12,0</t>
  </si>
  <si>
    <t>" BT 31-33/plošky kolem 8*VO -kamen.kostka 8/10   celk. tl.350mm / ZP-VO"         1,04</t>
  </si>
  <si>
    <t>392816938</t>
  </si>
  <si>
    <t>m2KOSTKY2dzk02*1,02</t>
  </si>
  <si>
    <t>596211212</t>
  </si>
  <si>
    <t>Kladení zámkové dlažby komunikací pro pěší ručně tl 80 mm skupiny A pl přes 100 do 300 m2</t>
  </si>
  <si>
    <t>1326975188</t>
  </si>
  <si>
    <t>https://podminky.urs.cz/item/CS_URS_2025_02/596211212</t>
  </si>
  <si>
    <t>" V cenách jsou započt. i nákl. na dodání hmot pro lože HDK fr. 4/8. tl. 40mm+ materiál na výplň spár. "</t>
  </si>
  <si>
    <t>" skladba ZP:   DL    beton. dlažba 20x20cm    80 mm+  lože  drcený štěrk 4/6     50 mm "</t>
  </si>
  <si>
    <t>" (dopočet zvětšn.lože= odd.4HSV-pol. 45157977-48-Příplatek ZKD 10mm tl. ...)</t>
  </si>
  <si>
    <t>" BT 11-13/ odpočívadlo senior - bet. dlažba 200/200/80 (POB1) tl.330mm / ZP 10"     62,0</t>
  </si>
  <si>
    <t>" BT 16-18/chodníky obvodové -bet.dlažba 200/200/80 celk. tl.330mm / ZP 01"        200,0</t>
  </si>
  <si>
    <t>59245030</t>
  </si>
  <si>
    <t>dlažba skladebná betonová 200x200mm tl 80mm přírodní</t>
  </si>
  <si>
    <t>2059285726</t>
  </si>
  <si>
    <t>ZD8dlazba02*1,02</t>
  </si>
  <si>
    <t>916241213</t>
  </si>
  <si>
    <t>Osazení obrubníku kamenného stojatého s boční opěrou do lože z betonu prostého</t>
  </si>
  <si>
    <t>-1343888427</t>
  </si>
  <si>
    <t>https://podminky.urs.cz/item/CS_URS_2025_02/916241213</t>
  </si>
  <si>
    <t xml:space="preserve">" BT 37+44 /  obruby  kamenné krajníky  celk.667,8mb +bet.lože C25/30 X0  (vzor.řezy) "                                    </t>
  </si>
  <si>
    <t>"( v ceně položky Osazení... =započteno lože 0,061m3/mb =667,8*0,061=40,736m3 celk.=postačí pro výkaz v BT44"</t>
  </si>
  <si>
    <t>" celk. spotřeba bet.lože dle vzor.řezů +BT44= 667,8*0,060=40,068m3)"</t>
  </si>
  <si>
    <t>" plocha ZP 02, 03 /obruby "     199,2</t>
  </si>
  <si>
    <t>" plocha ZP 04 /obruby "            181,8</t>
  </si>
  <si>
    <t>" plocha ZP 10 /obruby "              32,8</t>
  </si>
  <si>
    <t>" plocha ZP 01 /obruby "           165,8-15,0</t>
  </si>
  <si>
    <t>" plocha ZP  15 /obruby "              15,0</t>
  </si>
  <si>
    <t>" plocha ZP 05 /obruby "               81,0</t>
  </si>
  <si>
    <t>" plocha ZP 09 /obruby "                7,2</t>
  </si>
  <si>
    <t>58380001-G3</t>
  </si>
  <si>
    <t>krajník kamenný žulový silniční 100x200x300-800mm</t>
  </si>
  <si>
    <t>-284690022</t>
  </si>
  <si>
    <t>mbKRAJNIK012*1,02</t>
  </si>
  <si>
    <t>-1521770047</t>
  </si>
  <si>
    <t>" přesun hmot celkem "      633,574</t>
  </si>
  <si>
    <t>" - odpočet lokální rozvozy štěrků /odd.1-4-5 "</t>
  </si>
  <si>
    <t>-PresunSTERK02</t>
  </si>
  <si>
    <t>-898215015</t>
  </si>
  <si>
    <t>"  lokální rozvozy štěrků /odd.1-4-5 "</t>
  </si>
  <si>
    <t>" odd.1 :  zásypy, obsypy IS"                    190,558</t>
  </si>
  <si>
    <t>" odd.4 :   lože IS"                                            21,025</t>
  </si>
  <si>
    <t>" část.odd.5 :  malé plochy do 100m2"  283,669</t>
  </si>
  <si>
    <t>Práce a dodávky M</t>
  </si>
  <si>
    <t>46-M</t>
  </si>
  <si>
    <t>Zemní práce při extr.mont.pracích</t>
  </si>
  <si>
    <t>460010023</t>
  </si>
  <si>
    <t>Vytyčení trasy vedení kabelového podzemního v terénu volném</t>
  </si>
  <si>
    <t>km</t>
  </si>
  <si>
    <t>64</t>
  </si>
  <si>
    <t>1643994337</t>
  </si>
  <si>
    <t>https://podminky.urs.cz/item/CS_URS_2025_02/460010023</t>
  </si>
  <si>
    <t>" BT 47/  dělené chráničky na stávaj.kabely SLP"</t>
  </si>
  <si>
    <t>delCHRANslp02*0,001</t>
  </si>
  <si>
    <t>460671112</t>
  </si>
  <si>
    <t>Výstražná fólie pro krytí kabelů šířky přes 20 do 25 cm</t>
  </si>
  <si>
    <t>1155210165</t>
  </si>
  <si>
    <t>https://podminky.urs.cz/item/CS_URS_2025_02/460671112</t>
  </si>
  <si>
    <t>46079111-01</t>
  </si>
  <si>
    <t>Očištění odkopaných kabelů a uložení kabelů do dělené zaklapávací chráničky z trubek ochranných plastových tuhých, uložených volně do rýhy</t>
  </si>
  <si>
    <t>-1972947376</t>
  </si>
  <si>
    <t>46079111-02</t>
  </si>
  <si>
    <t>Příplatek k montáži trubek ochranných plastových tuhých - za utěsnění konců PUR pěnou pro potrubí, vč. dodávky pěny</t>
  </si>
  <si>
    <t>-1888424558</t>
  </si>
  <si>
    <t>" výkr. SO 02 Situace - ZP 03/ chodník PR02m , ZP 01/obvod.chodník / utěsnění konců dělen.chrániček"</t>
  </si>
  <si>
    <t>"BT 47/ chránička stávaj.kabelů SLP Cetin/dělená trubka D110/D100  celk.dl. 168,0mb"</t>
  </si>
  <si>
    <t>" chráničky dělené "         (PI*(0,100/2)^2*0,20)*2*3</t>
  </si>
  <si>
    <t>460791114</t>
  </si>
  <si>
    <t>Montáž trubek ochranných plastových uložených volně do rýhy tuhých D přes 90 do 110 mm</t>
  </si>
  <si>
    <t>498783261</t>
  </si>
  <si>
    <t>https://podminky.urs.cz/item/CS_URS_2025_02/460791114</t>
  </si>
  <si>
    <t>" chránička  SLP/Cetin:  1* dělená trubka (-bez rezervní trubky)=  168,0-52,0=116,0m"</t>
  </si>
  <si>
    <t xml:space="preserve">" sestava 2 chrániček SLP/Cetin:  1*dělená trubka+ 1*rezerv.trubka / do 1 rýhy, 52mb" </t>
  </si>
  <si>
    <t>"BT 47/ chránička stávaj.kabelů SLP Cetin/dělená trubka D110/D100"              168,0</t>
  </si>
  <si>
    <t>Mezisoučet    dělená chránička vjezd</t>
  </si>
  <si>
    <t>34571098</t>
  </si>
  <si>
    <t>trubka elektroinstalační dělená (chránička) D 100/110mm, HDPE</t>
  </si>
  <si>
    <t>256</t>
  </si>
  <si>
    <t>-1506308689</t>
  </si>
  <si>
    <t>" BT 47/  dělené chráničky na stávaj.kabely "</t>
  </si>
  <si>
    <t>" (spoje přesahem 30cm na 3m trubku =10% /1mb)  "</t>
  </si>
  <si>
    <t>delCHRANslp02*1,10*1,05</t>
  </si>
  <si>
    <t>460791214</t>
  </si>
  <si>
    <t>Montáž trubek ochranných plastových uložených volně do rýhy ohebných přes 90 do 110 mm</t>
  </si>
  <si>
    <t>-749970661</t>
  </si>
  <si>
    <t>https://podminky.urs.cz/item/CS_URS_2025_02/460791214</t>
  </si>
  <si>
    <t>" BT47 / sestava chrániček SLP/Cetin:  1* dělená trubka+ 1*rezervní trubka / do 1 rýhy, 52mb"</t>
  </si>
  <si>
    <t>" výkr. SO 02 Situace - ZP 03/ chodník PR02 "</t>
  </si>
  <si>
    <t>" chránička rezervní trubková PE-D110, ohebná korugov."    1*52,0</t>
  </si>
  <si>
    <t xml:space="preserve">Mezisoučet     rezervní chránička  </t>
  </si>
  <si>
    <t>34571355</t>
  </si>
  <si>
    <t>trubka elektroinstalační ohebná dvouplášťová korugovaná HDPE (chránička) D 93/110mm</t>
  </si>
  <si>
    <t>128</t>
  </si>
  <si>
    <t>290397712</t>
  </si>
  <si>
    <t xml:space="preserve">" BT 47 / rezervní Chráničky D110, ohebná trubka korugov. se zatahovacím drátem a spojkou "    </t>
  </si>
  <si>
    <t>rezervCHRAN02*1,05</t>
  </si>
  <si>
    <t>34571355-11</t>
  </si>
  <si>
    <t>uzavírací zátka pro chráničku  D110 (pro trubku elektroinstalační ohebnou dvouplášť.korugov. (chránička) D 94/110mm)</t>
  </si>
  <si>
    <t>1329282005</t>
  </si>
  <si>
    <t>" BT 47/ chránička rezervní trubková PE-D110 / celk.52m"</t>
  </si>
  <si>
    <t>"  konce 4 rezervních Chrániček "  2*4</t>
  </si>
  <si>
    <t>469981111</t>
  </si>
  <si>
    <t>Přesun hmot pro pomocné stavební práce při elektromotážích</t>
  </si>
  <si>
    <t>-1291202821</t>
  </si>
  <si>
    <t>https://podminky.urs.cz/item/CS_URS_2025_02/469981111</t>
  </si>
  <si>
    <t>caryVDZ03</t>
  </si>
  <si>
    <t>cISodkop03</t>
  </si>
  <si>
    <t>37,44</t>
  </si>
  <si>
    <t>cISodkopS03</t>
  </si>
  <si>
    <t>28,08</t>
  </si>
  <si>
    <t>cOBSYPkanUV03</t>
  </si>
  <si>
    <t>0,752</t>
  </si>
  <si>
    <t>delCHRAN03</t>
  </si>
  <si>
    <t>63</t>
  </si>
  <si>
    <t>ISm3RYHAdren03</t>
  </si>
  <si>
    <t>0,64</t>
  </si>
  <si>
    <t>ISpasmoS03</t>
  </si>
  <si>
    <t>23,4</t>
  </si>
  <si>
    <t xml:space="preserve">SO 03 - PARKOVIŠTĚ A SOUVISEJÍCÍ ZPEVNĚNÉ PLOCHY </t>
  </si>
  <si>
    <t>LOZEkanUV03</t>
  </si>
  <si>
    <t>0,586</t>
  </si>
  <si>
    <t>m2VDZ03</t>
  </si>
  <si>
    <t>19,5</t>
  </si>
  <si>
    <t>211223</t>
  </si>
  <si>
    <t>m3DRNY03</t>
  </si>
  <si>
    <t>7,15</t>
  </si>
  <si>
    <t>m3NASYPsan03</t>
  </si>
  <si>
    <t>225</t>
  </si>
  <si>
    <t>45233100-0</t>
  </si>
  <si>
    <t>NsloupkySDZ03</t>
  </si>
  <si>
    <t>OBSYPchran03</t>
  </si>
  <si>
    <t>11,749</t>
  </si>
  <si>
    <t>ODVOZnavaz03</t>
  </si>
  <si>
    <t>200,029</t>
  </si>
  <si>
    <t>ODVOZnavazS03</t>
  </si>
  <si>
    <t>ODVOZzem03</t>
  </si>
  <si>
    <t>83,14</t>
  </si>
  <si>
    <t>PasmoISkan03</t>
  </si>
  <si>
    <t>0,92</t>
  </si>
  <si>
    <t>PATKYmobiliar03</t>
  </si>
  <si>
    <t>0,603</t>
  </si>
  <si>
    <t>PAZENI2m03</t>
  </si>
  <si>
    <t>11,259</t>
  </si>
  <si>
    <t>pISodkop03</t>
  </si>
  <si>
    <t>31,2</t>
  </si>
  <si>
    <t>PresunPVCtrub03</t>
  </si>
  <si>
    <t>0,101</t>
  </si>
  <si>
    <t>PresunSTERK03</t>
  </si>
  <si>
    <t>177,625</t>
  </si>
  <si>
    <t>PresunTEXTILsan03</t>
  </si>
  <si>
    <t>0,602</t>
  </si>
  <si>
    <t>PresunTRUBbet03</t>
  </si>
  <si>
    <t>0,843</t>
  </si>
  <si>
    <t>Pripoj150UV03</t>
  </si>
  <si>
    <t>1,5</t>
  </si>
  <si>
    <t>RezAB03</t>
  </si>
  <si>
    <t>Rm2DRNY03</t>
  </si>
  <si>
    <t>rOBSYPkan03</t>
  </si>
  <si>
    <t>0,376</t>
  </si>
  <si>
    <t>rODKOPnavaz03</t>
  </si>
  <si>
    <t>13,478</t>
  </si>
  <si>
    <t>rODKOPnavazS03</t>
  </si>
  <si>
    <t>19,656</t>
  </si>
  <si>
    <t>rODKOPzem03</t>
  </si>
  <si>
    <t>1,498</t>
  </si>
  <si>
    <t>rRYHAchran03</t>
  </si>
  <si>
    <t>25,452</t>
  </si>
  <si>
    <t>rRYHYdrenaz03</t>
  </si>
  <si>
    <t>0,512</t>
  </si>
  <si>
    <t>rRYHYkanUV03</t>
  </si>
  <si>
    <t>0,644</t>
  </si>
  <si>
    <t>sanTEXTILIE03</t>
  </si>
  <si>
    <t>872,4</t>
  </si>
  <si>
    <t>sdZASYPkan03</t>
  </si>
  <si>
    <t>4,102</t>
  </si>
  <si>
    <t>SedloUVdren03</t>
  </si>
  <si>
    <t>Sm2DRNY03</t>
  </si>
  <si>
    <t>122</t>
  </si>
  <si>
    <t>sOBSYPkan03</t>
  </si>
  <si>
    <t>sODKOPnavaz03</t>
  </si>
  <si>
    <t>186,551</t>
  </si>
  <si>
    <t>sODKOPnavazS03</t>
  </si>
  <si>
    <t>205,344</t>
  </si>
  <si>
    <t>sODKOPzem03</t>
  </si>
  <si>
    <t>41,402</t>
  </si>
  <si>
    <t>SPOJKYdren03</t>
  </si>
  <si>
    <t>sRYHYdrenaz03</t>
  </si>
  <si>
    <t>7,968</t>
  </si>
  <si>
    <t>sRYHYkanUV03</t>
  </si>
  <si>
    <t>5,061</t>
  </si>
  <si>
    <t>SUT1betKUS03</t>
  </si>
  <si>
    <t>27,878</t>
  </si>
  <si>
    <t>SUT1betSYPK03</t>
  </si>
  <si>
    <t>34,492</t>
  </si>
  <si>
    <t>SUTasfaltB03</t>
  </si>
  <si>
    <t>70,4</t>
  </si>
  <si>
    <t>SUTasfaltF03</t>
  </si>
  <si>
    <t>169,05</t>
  </si>
  <si>
    <t>SUTinvestKUS03</t>
  </si>
  <si>
    <t>3,926</t>
  </si>
  <si>
    <t>SUTkameni03</t>
  </si>
  <si>
    <t>1,13800000000008</t>
  </si>
  <si>
    <t>SUTocel03</t>
  </si>
  <si>
    <t>0,185</t>
  </si>
  <si>
    <t>SUTsypkSMES03</t>
  </si>
  <si>
    <t>2,101</t>
  </si>
  <si>
    <t>TEXTILdren03</t>
  </si>
  <si>
    <t>98,05</t>
  </si>
  <si>
    <t>TKUSdren03</t>
  </si>
  <si>
    <t>Trubky150PVC03</t>
  </si>
  <si>
    <t>1,53</t>
  </si>
  <si>
    <t>UVks03</t>
  </si>
  <si>
    <t>ZASLEPKAdren03</t>
  </si>
  <si>
    <t>ZASYPchran03</t>
  </si>
  <si>
    <t>8,064</t>
  </si>
  <si>
    <t xml:space="preserve">    1.10 - Výměna podloží  (čerpání položek jen v případě realizace výměny podloží )</t>
  </si>
  <si>
    <t xml:space="preserve">    2 - Zakládání</t>
  </si>
  <si>
    <t xml:space="preserve">    8 - Trubní vedení</t>
  </si>
  <si>
    <t>113107142</t>
  </si>
  <si>
    <t>Odstranění podkladu živičného tl přes 50 do 100 mm ručně</t>
  </si>
  <si>
    <t>-1472606091</t>
  </si>
  <si>
    <t>https://podminky.urs.cz/item/CS_URS_2025_02/113107142</t>
  </si>
  <si>
    <t>" Výkaz výměr dle BILANČNÍ TABULKY -SO 03  Parkoviště, viz. Příloha PD, (dále už jen BT/...) "</t>
  </si>
  <si>
    <t>" výkr. SO 03 -02  Situace... -SO 03 -07 Situace bouracích prací "</t>
  </si>
  <si>
    <t>"+ SO 03  Technická zpráva (dále jen TZ)"</t>
  </si>
  <si>
    <t>" Poznámka odkazu VV na příslušn.část dokument.platí pro všechny položky  SO 03 "</t>
  </si>
  <si>
    <t>" BT 2/ ruční bourání asf. souvrství v tl. 100mm"         320,0</t>
  </si>
  <si>
    <t>" výkr. SO 03.07 - Situace bourac.prací SO 03  (DM v kořen.zóně stávaj.stromů)"</t>
  </si>
  <si>
    <t>113154548</t>
  </si>
  <si>
    <t>Frézování živičného krytu tl 100 mm pruh š přes 1 m pl přes 500 do 2000 m2</t>
  </si>
  <si>
    <t>684828583</t>
  </si>
  <si>
    <t>https://podminky.urs.cz/item/CS_URS_2025_02/113154548</t>
  </si>
  <si>
    <t>" BT 1/ frézování asf. vrstvy v tl. 100mm "     735,0</t>
  </si>
  <si>
    <t>" výkr. SO 03.07 - Situace bourac.prací SO 03 "</t>
  </si>
  <si>
    <t>691813980</t>
  </si>
  <si>
    <t xml:space="preserve">" BT  3/ DM  kamenných obrubníků a krajníků  celkem 138mb"              </t>
  </si>
  <si>
    <t>"( a jejich očištění pro další použití, uložení pro další použ.na palety v místě stavby) "</t>
  </si>
  <si>
    <t>" z toho obrubník OP3 (250/200) "      48,0</t>
  </si>
  <si>
    <t>113202111</t>
  </si>
  <si>
    <t>Vytrhání obrub krajníků obrubníků stojatých</t>
  </si>
  <si>
    <t>-694777667</t>
  </si>
  <si>
    <t>https://podminky.urs.cz/item/CS_URS_2025_02/113202111</t>
  </si>
  <si>
    <t xml:space="preserve">" BT  5/ DM  beton. obrubníků (stojaté chodníkové, do suti) "           124,0      </t>
  </si>
  <si>
    <t>113202111-01</t>
  </si>
  <si>
    <t>Vytrhání obrub krajníků obrubníků stojatých - kamenných  vč. betonového lože</t>
  </si>
  <si>
    <t>-592682198</t>
  </si>
  <si>
    <t>" z toho krajník G3 (100/200)=138m -odpočet OP3 (250/200) "    138,0-48,0</t>
  </si>
  <si>
    <t>113203111</t>
  </si>
  <si>
    <t>Vytrhání obrub z dlažebních kostek</t>
  </si>
  <si>
    <t>-615383511</t>
  </si>
  <si>
    <t>https://podminky.urs.cz/item/CS_URS_2025_02/113203111</t>
  </si>
  <si>
    <t>" BT  4/ DM  obruba hran z kostek 10/10 a 16/26 ( celk.75,4mb)"</t>
  </si>
  <si>
    <t>" ( očištění + cca 90%  odvoz  do skladu investora pro další  využití / 10%  do suti) "</t>
  </si>
  <si>
    <t>" z toho DŽK  37,3mb (*2 řádek)"                 37,3*2</t>
  </si>
  <si>
    <t>113203111-02</t>
  </si>
  <si>
    <t>Vytrhání obrub z dlažebních kostek velkých</t>
  </si>
  <si>
    <t>-1735353840</t>
  </si>
  <si>
    <t>" ( očištění + cca 90%  odvoz  do skladu investora pro další využití / 10%  do suti) "</t>
  </si>
  <si>
    <t>" z toho VŽK  (1 řádek)"            18,9+19,2</t>
  </si>
  <si>
    <t>766869138</t>
  </si>
  <si>
    <t>" BT  8/ odstranění drnu (cca 5cm)  celkem  143,0m2"</t>
  </si>
  <si>
    <t>" z toho ručně v kořen. zoně stávaj. stromů"</t>
  </si>
  <si>
    <t>" výkr. Situace : 1stáv. strom u ostrůvku  SZ vjezdu "   21,0</t>
  </si>
  <si>
    <t>121151213-10</t>
  </si>
  <si>
    <t>Sejmutí travního drnu -  plochy přes 100 do 500 m2 tl vrstvy do 100 mm strojně - vč. naložení na dopravní prostředek  (cena určena pro oddrnování na skládku, recyklaci )</t>
  </si>
  <si>
    <t>-1651018875</t>
  </si>
  <si>
    <t>" BT  8/ odstranění drnu cca 5cm"              143,0</t>
  </si>
  <si>
    <t>m2DRNY03</t>
  </si>
  <si>
    <t>" - odpočet  z toho ručně v kořen. zoně stávaj. stromů"</t>
  </si>
  <si>
    <t>-Rm2DRNY03</t>
  </si>
  <si>
    <t>-982224661</t>
  </si>
  <si>
    <t>" BT 9/  ruční dokop ZEMINY  % z  pásma IS  ( odkopy těžitelnost: 3sk. 10 %/ 4sk. 90 % ) "</t>
  </si>
  <si>
    <t>" ručně cca 40% z pásma  IS Odkopu  po pláň komunikací parkoviště (kabely)"</t>
  </si>
  <si>
    <t>0,40*(cISodkop03*0,10)</t>
  </si>
  <si>
    <t>463484986</t>
  </si>
  <si>
    <t>" BT 9/ shrnutí zeminy v nyní zelených plochách, které budou následně zpevn. v tl. 350mm (50m3)"</t>
  </si>
  <si>
    <t>" odkop "  0,35*143,0</t>
  </si>
  <si>
    <t>" -z toho odpočet tl. drnů /viz. BT 8  odstranění drnu"</t>
  </si>
  <si>
    <t>-0,05*143,0</t>
  </si>
  <si>
    <t>-rODKOPzem03</t>
  </si>
  <si>
    <t>-541636679</t>
  </si>
  <si>
    <t>" BT 10/ ruční dokop NAVÁŽKY a KAMENÍ  % z  pásma IS  ( odkopy těžitelnost: 3sk. 10 %/ 4sk. 90 % ) "</t>
  </si>
  <si>
    <t>0,40*(cISodkop03*0,90)</t>
  </si>
  <si>
    <t>505946935</t>
  </si>
  <si>
    <t>" BT 10/ odkop konstrukč.podklad.vrstev a podloží "</t>
  </si>
  <si>
    <t xml:space="preserve">" (výpočet =dle příčných řezů, vč. % spádu pláně) celk. 425m3  vč. M3 i pro výměnu podloží (sanaci)"  </t>
  </si>
  <si>
    <t xml:space="preserve">" dle IGP  kamení s navážkou /tř. II-skup.4 "  </t>
  </si>
  <si>
    <t>7,69*4+8,71*7,57+19,24*7,68+16,68*10,34+2,7*3</t>
  </si>
  <si>
    <t>" - odpočet M3 pro sanaci (750m2, tl.0,3m)= bude vykázáno v samostatné kapitole 1.10. Výměna podloží (sanace) "</t>
  </si>
  <si>
    <t>-750,0*0,30</t>
  </si>
  <si>
    <t>-rODKOPnavaz03</t>
  </si>
  <si>
    <t>" POZNÁMKA "</t>
  </si>
  <si>
    <t>" !!!   POZNÁMKA:  v případě realizace sanace a pozitivním  vyhodnocení zkoušek (viz. VRN/  "</t>
  </si>
  <si>
    <t>" Ostatní zkoušky - laborat. rozbor odkopu kamení pro stanovení vhodnosti materiálu do aktivní zóny)"</t>
  </si>
  <si>
    <t>" o využití kameniva z odkopů komunikací - lze  %  část těchto odkopů použít do sanace"</t>
  </si>
  <si>
    <t>"  (= méněpráce v dodávce kameniva sanace, a menší odvozy základních výkopů z vozovek v odd.1 zemní práce)"</t>
  </si>
  <si>
    <t>" = nutno vše zrevidovat staveb.dozorem při realizaci "</t>
  </si>
  <si>
    <t>Mezisoučet               POZNÁMKA NA  MÉNĚPRÁCE</t>
  </si>
  <si>
    <t>257119624</t>
  </si>
  <si>
    <t>" odkopy v pásmu IS (jen kabely, ostatní IS/voda, kanal.plyn =je mimo řeš.SO 03) "</t>
  </si>
  <si>
    <t>" výkr. C 03 -Koordinační situační výkres (legenda IS +TZ SO 03 str.2 -D. Vztahy pozemní komunikace...kabely)"</t>
  </si>
  <si>
    <t>" dle BT 19/ ochrana stávaj.kabelů VO: 63 mb "         63,0*(0,5+0+0,5)*(0,50-(0,6-0,5))</t>
  </si>
  <si>
    <t>" kabely ostatní SLP "                                                           (10+5)*(0,5+0+0,5)*(0,50-(0,6-0,5))</t>
  </si>
  <si>
    <t>0,20*pISodkop03</t>
  </si>
  <si>
    <t>834660279</t>
  </si>
  <si>
    <t>" BT 17 / drenáž + obsyp + tkanina (vzor.řezy):  53mb"</t>
  </si>
  <si>
    <t>"  Ručních rýhy  tř. I/sk.3  pro DRENÁŽ, cca  80% z pásma IS ručně "</t>
  </si>
  <si>
    <t>0,80*ISm3RYHAdren03</t>
  </si>
  <si>
    <t>132251101</t>
  </si>
  <si>
    <t>Hloubení rýh nezapažených š do 800 mm v hornině třídy těžitelnosti I skupiny 3 objem do 20 m3 strojně</t>
  </si>
  <si>
    <t>-343413577</t>
  </si>
  <si>
    <t>https://podminky.urs.cz/item/CS_URS_2025_02/132251101</t>
  </si>
  <si>
    <t>" rýhy pro drenáž, výkop od parapláně -0,8m"</t>
  </si>
  <si>
    <t>" (dle IGP -v místě drenáže sonda S6 -hl.0,7-1,0m=hlína těžitel.I/3) "</t>
  </si>
  <si>
    <t>(0,3+0,5)/2*0,4*53,0</t>
  </si>
  <si>
    <t>cRYHYdrenaz03</t>
  </si>
  <si>
    <t>Mezisoučet            celkově rýhy drenáže</t>
  </si>
  <si>
    <t>" - odpočet Ručních rýh  tř.I/sk.3 pro DRENÁŽ "</t>
  </si>
  <si>
    <t>-rRYHYdrenaz03</t>
  </si>
  <si>
    <t>80398737</t>
  </si>
  <si>
    <t>" příplatek  hloubených vykopávek : výkr. Situace "</t>
  </si>
  <si>
    <t>" rýhy  v pásmu křížení stávaj. IS  (kabely) 3x  "</t>
  </si>
  <si>
    <t>(0,3+0,5)/2*0,40*(0,5+0+0,5)*3</t>
  </si>
  <si>
    <t>" napojení drenáž/do UV+kan. " ((0,3+0,5)/2*0,4)*0,5*2</t>
  </si>
  <si>
    <t>cISm3dren03</t>
  </si>
  <si>
    <t xml:space="preserve">Součet  celk.pásmo IS drenáž </t>
  </si>
  <si>
    <t>1323122s001</t>
  </si>
  <si>
    <t>Hloubení rýh tř. těžitelnosti II skupiny 4 při překopech inženýrských sítí a zpětný zásyp vč.dodávky ŠD odvoz na skládku, poplatek, přesun hmot - OBJEM UPŘESNIT DLE REALIZACE</t>
  </si>
  <si>
    <t>-195046250</t>
  </si>
  <si>
    <t>" výkop a zpětný  zásyp pod překopem  AB vozovky (0,45m)  pro napojení drenáže "</t>
  </si>
  <si>
    <t>" výkr. Situace -Poznámky-2.část drenáže bude dle možností napojena na současnou drenáž v ul. Zvolenská "</t>
  </si>
  <si>
    <t xml:space="preserve">" ad. BT 17 / drenáž + obsyp  + tkanina (vzor.řezy):  53mb "                 </t>
  </si>
  <si>
    <t>" mtž.otvor napojení /odhad bude upřesn. dle polohy současné drenáže"       1,0*2,0*(1,0-0,45)</t>
  </si>
  <si>
    <t>" vlastní překop a zaprávka vozovky AB= odd.5 Komunikace"</t>
  </si>
  <si>
    <t>-882873022</t>
  </si>
  <si>
    <t>" BT 19/ ochrana kabelů 63m - půlená chránička (výkop, položení lože, chránička, obsyp, dohutnění, folie, ŠP - viz řez)"</t>
  </si>
  <si>
    <t>" podchycení stávaj. kabelů"                      1*63,0</t>
  </si>
  <si>
    <t>-806966208</t>
  </si>
  <si>
    <t xml:space="preserve">" výkop ručně v pásmu stávaj.kabelů "           </t>
  </si>
  <si>
    <t>" hl. výkopu dle řezu:  (0,1 lože+0,145 trubka +0,1 obsyp+0,16 zásyp po pláň)=0,505 m  hl.rýhy "</t>
  </si>
  <si>
    <t>0,80*0,505*63,0</t>
  </si>
  <si>
    <t>-1554469782</t>
  </si>
  <si>
    <t>-890885665</t>
  </si>
  <si>
    <t xml:space="preserve">" - odpočet OP vestavěných  -kcí  v kabel.rýhách  (celkově: lože + trubky+obsyp) "   </t>
  </si>
  <si>
    <t>-0,80*(0,10+0,245)*63,0</t>
  </si>
  <si>
    <t>-1540926938</t>
  </si>
  <si>
    <t>ZASYPchran03*2,30</t>
  </si>
  <si>
    <t>-1204314310</t>
  </si>
  <si>
    <t xml:space="preserve">" š.rýhy 0,8m, chdnánička 0,145m   obsyp 0,10m "           </t>
  </si>
  <si>
    <t>0,8*(0,145+0,10)*63,0</t>
  </si>
  <si>
    <t xml:space="preserve">" -odpočet OP trubek  chrániček  63m"             </t>
  </si>
  <si>
    <t>-PI*(0,110/2)^2*63,0</t>
  </si>
  <si>
    <t>959254307</t>
  </si>
  <si>
    <t>OBSYPchran03*1,84*1,035</t>
  </si>
  <si>
    <t>132212221</t>
  </si>
  <si>
    <t>Hloubení zapažených rýh šířky do 2000 mm v soudržných horninách třídy těžitelnosti I skupiny 3 ručně</t>
  </si>
  <si>
    <t>495745350</t>
  </si>
  <si>
    <t>https://podminky.urs.cz/item/CS_URS_2025_02/132212221</t>
  </si>
  <si>
    <t>"  ruční dokopání u stáv.IS  ( % z pásma IS) "</t>
  </si>
  <si>
    <t xml:space="preserve"> " BT 18/ nová UV  /1 ks  posun/ výkr. Situace "</t>
  </si>
  <si>
    <t>0,70*PasmoISkan03</t>
  </si>
  <si>
    <t>Součet             ruční RÝHY KANALIZACE</t>
  </si>
  <si>
    <t>132254201</t>
  </si>
  <si>
    <t>Hloubení zapažených rýh š do 2000 mm v hornině třídy těžitelnosti I skupiny 3 objem do 20 m3</t>
  </si>
  <si>
    <t>-1575885095</t>
  </si>
  <si>
    <t>https://podminky.urs.cz/item/CS_URS_2025_02/132254201</t>
  </si>
  <si>
    <t>"  výkop od pláně vozovky pro  1x UV + přípojka/přepojení  1,5m"</t>
  </si>
  <si>
    <t>" přípojky / DN 150"                                  0,90*(0,15+(1,49+1,7)/2-0,50)*(1,5-0,5*2)</t>
  </si>
  <si>
    <t>" UV  1x"                                                           (1,5*1,5*(0,15+1,49-0,50))*1</t>
  </si>
  <si>
    <t>" přepojení UV na stávaj.přípojku "         (1,0*1,2*(1,7-0,5))*1</t>
  </si>
  <si>
    <t>"+zvětšení výkopu pro posun UV=pro DM stáv. UV  1x "</t>
  </si>
  <si>
    <t>((1,0*1,0)*(0,15+1,49-0,5))*1</t>
  </si>
  <si>
    <t>cRYHYkanUV03</t>
  </si>
  <si>
    <t>Mezisoučet  RYHY kanal. UV prostor k zásypům  CELKEM</t>
  </si>
  <si>
    <t>"  odpočet Ručních rýh š.do 200cm (kolem stáv. IS)  tř .I. 3sk./zem "</t>
  </si>
  <si>
    <t>-rRYHYkanUV03</t>
  </si>
  <si>
    <t>Součet           pažené strojní RÝHY KANALIZACE</t>
  </si>
  <si>
    <t>-253935089</t>
  </si>
  <si>
    <t xml:space="preserve"> " BT 18/ nová UV  /1 ks  posun/ výkr. Situace: pásmo IS "</t>
  </si>
  <si>
    <t>" přepojení UV na stávaj.přípojku "        (1,0*(0,5+0,15+0,5)*(0,5+0,15+0,15))*1</t>
  </si>
  <si>
    <t>Mezisoučet  IS výkop kanalizace  UV</t>
  </si>
  <si>
    <t>151101101</t>
  </si>
  <si>
    <t>Zřízení příložného pažení a rozepření stěn rýh hl do 2 m</t>
  </si>
  <si>
    <t>1600931805</t>
  </si>
  <si>
    <t>https://podminky.urs.cz/item/CS_URS_2025_02/151101101</t>
  </si>
  <si>
    <t>" přípojky / DN 150"                                  2*(0,15+(1,49+1,7)/2-0,50)*(1,5-0,5*2)</t>
  </si>
  <si>
    <t>" UV  1x"                                                           (4*1,5-0,9)*((0,15+1,49-0,50))*1</t>
  </si>
  <si>
    <t>" přepojení UV na stávaj.přípojku "         (2*(1,0+1,2)-0,9)*(1,7-0,5)*1</t>
  </si>
  <si>
    <t>"výkop pro posun UV=pro DM stáv. UV  1x = bez pažení "     0</t>
  </si>
  <si>
    <t>Součet           pažené strojní RÝHY KANALIZACE do 2m</t>
  </si>
  <si>
    <t>151101111</t>
  </si>
  <si>
    <t>Odstranění příložného pažení a rozepření stěn rýh hl do 2 m</t>
  </si>
  <si>
    <t>-1870161940</t>
  </si>
  <si>
    <t>https://podminky.urs.cz/item/CS_URS_2025_02/151101111</t>
  </si>
  <si>
    <t>-1035820029</t>
  </si>
  <si>
    <t>" výkr.D.1.1-001-1-Situační výkres - část 1 /  zásyp přípojek UV (po pláň komunikací) "</t>
  </si>
  <si>
    <t>" + výkr. -006/ Výkaz ploch:   V18/ posun uliční vpusti 2x"</t>
  </si>
  <si>
    <t xml:space="preserve">" prostor k zásypu (strojní +ruč. rýhy 3.sk.)"          </t>
  </si>
  <si>
    <t>Mezisoučet      výkopy celkem</t>
  </si>
  <si>
    <t xml:space="preserve">" - odpočet OP vestav. k-cí  v rýhách  (celkově od UV+přípojky) "   </t>
  </si>
  <si>
    <t>-LOZEkanUV03</t>
  </si>
  <si>
    <t>-rOBSYPkan03</t>
  </si>
  <si>
    <t>-sOBSYPkan03</t>
  </si>
  <si>
    <t>" - odpočet potrubí DN150 "</t>
  </si>
  <si>
    <t>-PI*(0,160/2)^2*Pripoj150UV03</t>
  </si>
  <si>
    <t>" -odpočet OP:  vpustí UV 1ks  (po pláň komunikace  -0,50m)"</t>
  </si>
  <si>
    <t>-PI*(0,55/2)^2*(1,49-0,50)*1</t>
  </si>
  <si>
    <t>Mezisoučet     odpočty OP</t>
  </si>
  <si>
    <t>1306795342</t>
  </si>
  <si>
    <t>" přípojky UV +vpustě:   materiál  zásyp pod komunikace "</t>
  </si>
  <si>
    <t>"  tonáž vč. % zhutnění "</t>
  </si>
  <si>
    <t>sdZASYPkan03*2,30</t>
  </si>
  <si>
    <t>1220564477</t>
  </si>
  <si>
    <t>" cca  50% obsypu ručně  (10cm nad trubkou + kolem trubky) "</t>
  </si>
  <si>
    <t>0,50*cOBSYPkanUV03</t>
  </si>
  <si>
    <t>175151101</t>
  </si>
  <si>
    <t>Obsypání potrubí strojně sypaninou bez prohození, uloženou do 3 m</t>
  </si>
  <si>
    <t>1713634889</t>
  </si>
  <si>
    <t>https://podminky.urs.cz/item/CS_URS_2025_02/175151101</t>
  </si>
  <si>
    <t>"  obsyp  potrubí u 1x UV + přípojka/přepojení  1,5m"</t>
  </si>
  <si>
    <t>" přípojky / DN 150"                                  0,90*(0,16+0,30)*(1,5-0,5*2)</t>
  </si>
  <si>
    <t>" u UV  1x"                                                           1,5*(0,16+0,30)*0,5*1</t>
  </si>
  <si>
    <t xml:space="preserve">" u přepojení UV na stávaj.přípojku "      1,0*(0,16+0,30)*0,5*1   </t>
  </si>
  <si>
    <t>" -odpočet potrubí 1,5m "</t>
  </si>
  <si>
    <t>-PI*(0,160/2)^2*1,5</t>
  </si>
  <si>
    <t>" - odpočet ručního obsypu (10cm kolem trubky):  přípojky UV"</t>
  </si>
  <si>
    <t xml:space="preserve">Součet                OBSYP kanalizace </t>
  </si>
  <si>
    <t>798066430</t>
  </si>
  <si>
    <t>" kanalizace přípojky UV , obsyp "</t>
  </si>
  <si>
    <t>rOBSYPkan03*1,85*1,035</t>
  </si>
  <si>
    <t>sOBSYPkan03*1,85*1,035</t>
  </si>
  <si>
    <t>-1877285078</t>
  </si>
  <si>
    <t>" odvoz na recyklační skládku s poplatkem: zeminy "</t>
  </si>
  <si>
    <t>" rýhy pro drenáže "</t>
  </si>
  <si>
    <t>" rýhy pro chráničky "</t>
  </si>
  <si>
    <t>" rýhy pro posun UV (kanalizace) "</t>
  </si>
  <si>
    <t>" výkopky z patek mobiliáře (odd.9HSV)  odvoz "</t>
  </si>
  <si>
    <t>-1264613483</t>
  </si>
  <si>
    <t>" odvoz na recyklační skládku s poplatkem / navážka"</t>
  </si>
  <si>
    <t>598338333</t>
  </si>
  <si>
    <t>0,05*Rm2DRNY03</t>
  </si>
  <si>
    <t>0,05*Sm2DRNY03</t>
  </si>
  <si>
    <t>-445457052</t>
  </si>
  <si>
    <t>m3DRNY03*(30-10)</t>
  </si>
  <si>
    <t>1763008803</t>
  </si>
  <si>
    <t>" naložení výkopků z mobiliáře (odd.9HSV) pro odvoz (výko jamek= v ceně osazení mobiliáře)"</t>
  </si>
  <si>
    <t>" poštovní schárnka 1ks/přesun "       (0,5*0,4*0,6)*1</t>
  </si>
  <si>
    <t>" sloupky SDZ  7ks/nové+přesun "     (0,3*0,3*0,5)*7</t>
  </si>
  <si>
    <t>" stojany na kola 2ks/nové "                 (0,7*0,2*0,6)*2</t>
  </si>
  <si>
    <t>1814503917</t>
  </si>
  <si>
    <t>2094631972</t>
  </si>
  <si>
    <t>ODVOZzem03*1,8</t>
  </si>
  <si>
    <t>734792682</t>
  </si>
  <si>
    <t>"  navážka ( viz.IGP- sondy S1-8 )  "</t>
  </si>
  <si>
    <t>ODVOZnavaz03*2,0</t>
  </si>
  <si>
    <t>-453232427</t>
  </si>
  <si>
    <t xml:space="preserve"> " poplatek za likvid. drnů s humoz.zeminou.celk.tl.0,05m/ na kompostárnu nebo vlatního odpad. hospodářství zhotovitele"</t>
  </si>
  <si>
    <t>m3DRNY03*1,3</t>
  </si>
  <si>
    <t>-574837552</t>
  </si>
  <si>
    <t>"kompostárna"</t>
  </si>
  <si>
    <t>-363890838</t>
  </si>
  <si>
    <t xml:space="preserve">     " spádování, srovnání a hutnění pláně (30Mpa) / vzor.řezy  výkr. SO 03.3 "        </t>
  </si>
  <si>
    <t xml:space="preserve"> " BT 36/  skl. A -KAM. DL. KOSTKA DROBNÁ 8/10,  tl.500mm "                       302,0</t>
  </si>
  <si>
    <t xml:space="preserve"> " BT 41/ skl. A /VL - vodící linie a varov.pásy apod.- tl.500mm/19m2 "     5+7+7</t>
  </si>
  <si>
    <t xml:space="preserve"> " BT 47/ skl. B1 - PARKOVÁNÍ S DISTANČNÍKY-BET. DL., tl.480mm "           345,0</t>
  </si>
  <si>
    <t xml:space="preserve"> " BT 53/ skl. B2 - PARKOVÁNÍ -BET. DL. ZD8- bez distačníků, tl.480mm "       82,0 </t>
  </si>
  <si>
    <t xml:space="preserve"> " BT 58/ skl. C1 - POCHOZÍ PLOCHA -BET.DL. ZD8, tl.370mm "                            45,0</t>
  </si>
  <si>
    <t xml:space="preserve"> " BT 63/ skl. C2 - POCHOZÍ PLOCHA -KAMEN.DL.-KOSTKA 8/10, tl.400mm "     30,0</t>
  </si>
  <si>
    <t xml:space="preserve"> " BT 69/ skl. D - CYKLOSTEZKA-AB, tl.350mm "                                                       150,0</t>
  </si>
  <si>
    <t>" +rozšíření pro krajníky G3/okraje"                  (0,25+0,30)/2*(50+2*5,0+4+3,5+38,0+6,5+8,6+48)</t>
  </si>
  <si>
    <t>" +rozšíření pod krajníky G3/mezi ZP"             0,10*(402,0-(50+2*5,0+4+3,5+38,0+6,5+8,6+48))</t>
  </si>
  <si>
    <t>" pro obruby OP3 rozšíření nebude=hrana do stávaj.vozovky "    0</t>
  </si>
  <si>
    <t>1.10</t>
  </si>
  <si>
    <t>Výměna podloží  (čerpání položek jen v případě realizace výměny podloží )</t>
  </si>
  <si>
    <t>-884123795</t>
  </si>
  <si>
    <t>" odkopy zeminy pro sanaci /výměnu podloží/  v tl.0,30m"</t>
  </si>
  <si>
    <t xml:space="preserve">"  ruční odkopy pro sanaci  okolo IS:  ruční dokopání těsně u IS  (70% z pásma IS)" </t>
  </si>
  <si>
    <t>" (výpočet pásma IS =položka Příplatek za ztížení vykopávky v blízk.podzem.vedení)"</t>
  </si>
  <si>
    <t xml:space="preserve">" dle IGP v podloží  hlína s navážkou  (sutě apod.) /tř. II-skup.4 "  </t>
  </si>
  <si>
    <t>0,70*(cISodkopS03)</t>
  </si>
  <si>
    <t>701813350</t>
  </si>
  <si>
    <t>" BT 14-16/  výměra sanace 750m2 (pro skl.A+A/VL+B1+B2)"</t>
  </si>
  <si>
    <t>" odkopy podloží pro sanaci /výměnu podloží/  v tl.0,30m "        750,0*0,30</t>
  </si>
  <si>
    <t>" - ruční odkopy zemina pro sanaci:  okolo IS pro sanaci "</t>
  </si>
  <si>
    <t>-rODKOPnavazS03</t>
  </si>
  <si>
    <t>-618436811</t>
  </si>
  <si>
    <t xml:space="preserve">     " POZNÁMKA: pásmo IS pro odkop sanace tl.0,30m "</t>
  </si>
  <si>
    <t>" sondy IS už započteny ve vytyčení IS v rámci VON"</t>
  </si>
  <si>
    <t>" dle BT 19/ ochrana stávaj.kabelů VO: 63 mb "         63,0*(0,5+0+0,5)*0,30</t>
  </si>
  <si>
    <t>" kabely ostatní SLP "                                                           (10+5)*(0,5+0+0,5)*0,30</t>
  </si>
  <si>
    <t>Mezisoučet      pásmo IS Odkopu  sanace</t>
  </si>
  <si>
    <t>" + rezerva  20%  (posun zákresu IS) "</t>
  </si>
  <si>
    <t>ISpasmoS03*0,20</t>
  </si>
  <si>
    <t>1047910020</t>
  </si>
  <si>
    <t>" vykopaná navážka pro SANACI/ výměnu podloží"</t>
  </si>
  <si>
    <t>51</t>
  </si>
  <si>
    <t>1119610812</t>
  </si>
  <si>
    <t>" ruční výkopy (PRO SANACI) pro hromadný odvoz "</t>
  </si>
  <si>
    <t>171152111</t>
  </si>
  <si>
    <t>Uložení sypaniny z hornin nesoudržných a sypkých do násypů zhutněných v aktivní zóně silnic a dálnic</t>
  </si>
  <si>
    <t>482728584</t>
  </si>
  <si>
    <t>https://podminky.urs.cz/item/CS_URS_2025_02/171152111</t>
  </si>
  <si>
    <t>" BT 16/ sanační vrstva (vhodná zemina/sypanina či ŠD 0-63) 750 m2, tl.0,3m"</t>
  </si>
  <si>
    <t>" pro pojízdné plochy: skl. A+A/VL+B1+B2"        750,0*0,30</t>
  </si>
  <si>
    <t>53</t>
  </si>
  <si>
    <t>58344197</t>
  </si>
  <si>
    <t>štěrkodrť frakce 0/63</t>
  </si>
  <si>
    <t>-814687041</t>
  </si>
  <si>
    <t xml:space="preserve">" materiál  kameniva pro sanaci:  tonáž dokupu kamení vč. % zhutnění , se složením do manipulačního prostoru"          </t>
  </si>
  <si>
    <t>m3NASYPsan03*2,30</t>
  </si>
  <si>
    <t>" = nutno vše zrevidovat staveb.dozorem "</t>
  </si>
  <si>
    <t>54</t>
  </si>
  <si>
    <t>1409887967</t>
  </si>
  <si>
    <t>" BT 14/ zhutnění  parapláně pod výměnu podloží  "       750,0</t>
  </si>
  <si>
    <t>1488097221</t>
  </si>
  <si>
    <t>"  navážka ( viz.IGP- sondy S1-8 ) "</t>
  </si>
  <si>
    <t>ODVOZnavazS03*2,0</t>
  </si>
  <si>
    <t>56</t>
  </si>
  <si>
    <t>182723113</t>
  </si>
  <si>
    <t>57</t>
  </si>
  <si>
    <t>919726123</t>
  </si>
  <si>
    <t>Geotextilie pro ochranu, separaci a filtraci netkaná měrná hm přes 300 do 500 g/m2</t>
  </si>
  <si>
    <t>1931221823</t>
  </si>
  <si>
    <t>https://podminky.urs.cz/item/CS_URS_2025_02/919726123</t>
  </si>
  <si>
    <t>" BT 15/ sanace podkladu: tkanina s přesahem vč. stran  (300-400g/m2/ dle TZ + vzor.řez) "</t>
  </si>
  <si>
    <t>" půdorysně  "          750,0</t>
  </si>
  <si>
    <t xml:space="preserve">" boční vytažení v zářezu:  skl. A+B1+B2 /výkr. Situace + vzor. řez " </t>
  </si>
  <si>
    <t>0,6*(50,0+2*5,0+4,0+3,5)</t>
  </si>
  <si>
    <t>1,1*(40,0+2*5,0+4,0+5,0)</t>
  </si>
  <si>
    <t>(0,6+1,1)/2*10,0*2</t>
  </si>
  <si>
    <t>58</t>
  </si>
  <si>
    <t>-671369696</t>
  </si>
  <si>
    <t>sanTEXTILIE03*0,00069</t>
  </si>
  <si>
    <t>Zakládání</t>
  </si>
  <si>
    <t>59</t>
  </si>
  <si>
    <t>211971121</t>
  </si>
  <si>
    <t>Zřízení opláštění žeber nebo trativodů geotextilií v rýze nebo zářezu sklonu přes 1:2 š do 2,5 m</t>
  </si>
  <si>
    <t>1392964221</t>
  </si>
  <si>
    <t>https://podminky.urs.cz/item/CS_URS_2025_02/211971121</t>
  </si>
  <si>
    <t xml:space="preserve">"  k-ce odvod.drenáže:  geotextilie  400g/m2"  </t>
  </si>
  <si>
    <t>((0,3+0,5)+2*0,45+0,15)*53,0</t>
  </si>
  <si>
    <t>60</t>
  </si>
  <si>
    <t>69311070</t>
  </si>
  <si>
    <t>geotextilie netkaná separační, ochranná, filtrační, drenážní PP 400g/m2</t>
  </si>
  <si>
    <t>1080913227</t>
  </si>
  <si>
    <t>" drenáž "</t>
  </si>
  <si>
    <t>TEXTILdren03*1,1845</t>
  </si>
  <si>
    <t>61</t>
  </si>
  <si>
    <t>212752412</t>
  </si>
  <si>
    <t>Trativod z drenážních trubek korugovaných PE-HD SN 8 perforace 220° včetně lože otevřený výkop DN 150 pro liniové stavby</t>
  </si>
  <si>
    <t>1972626512</t>
  </si>
  <si>
    <t>https://podminky.urs.cz/item/CS_URS_2025_02/212752412</t>
  </si>
  <si>
    <t>" v ceně položky: trouba tuhá PE-HD DN 150, podsyp HDK 4/8, obsyp HDK 8/16 (16/32)"</t>
  </si>
  <si>
    <t>" (podsyp+obsyp celk. vše cca 0,150 m3/mb)"</t>
  </si>
  <si>
    <t>" BT 17 / drenáž + obsyp + tkanina (vzor.řezy, DN150):  53mb"        53,0</t>
  </si>
  <si>
    <t>DREN150D03</t>
  </si>
  <si>
    <t>" kamenivo započten.v kubatuře položky trativodu DN 150 +objem trubky= vyplní celý objem drenáž. rýhy 0,160m3/mb"</t>
  </si>
  <si>
    <t>" = není potřeba připočítávat Výplň odvodňovacích žeber nebo trativodů kamenivem hrubým..."       0</t>
  </si>
  <si>
    <t>62</t>
  </si>
  <si>
    <t>451541111</t>
  </si>
  <si>
    <t>Lože pod potrubí otevřený výkop ze štěrkodrtě</t>
  </si>
  <si>
    <t>-94005832</t>
  </si>
  <si>
    <t>https://podminky.urs.cz/item/CS_URS_2025_02/451541111</t>
  </si>
  <si>
    <t>"  lože ŠD  pod  1x UV + přípojka/přepojení  1,5m"</t>
  </si>
  <si>
    <t>" přípojky / DN 150"                                  0,90*0,15*(1,5-0,5*2)</t>
  </si>
  <si>
    <t>" UV  1x"                                                           (1,5*1,5*0,15)*1</t>
  </si>
  <si>
    <t>" přepojení UV na stávaj.přípojku "         (1,0*1,2*0,15)*1</t>
  </si>
  <si>
    <t>LOZEkanSD03</t>
  </si>
  <si>
    <t>-1875326350</t>
  </si>
  <si>
    <t>"  lože /vzor.řez "                  0,80*0,10*63,0</t>
  </si>
  <si>
    <t>LOZEchran03</t>
  </si>
  <si>
    <t>452112112</t>
  </si>
  <si>
    <t>Osazení betonových prstenců nebo rámů do malty výšky do 100 mm pod poklopy a mříže</t>
  </si>
  <si>
    <t>1206321513</t>
  </si>
  <si>
    <t>https://podminky.urs.cz/item/CS_URS_2025_02/452112112</t>
  </si>
  <si>
    <t>"BT 18/ nová UV  /1 ks  posun / vyrovn.prstenec  60mm"</t>
  </si>
  <si>
    <t>65</t>
  </si>
  <si>
    <t>59223864</t>
  </si>
  <si>
    <t>prstenec pro uliční vpusť vyrovnávací betonový 390x60x130mm</t>
  </si>
  <si>
    <t>1967128938</t>
  </si>
  <si>
    <t>66</t>
  </si>
  <si>
    <t>564871011-032b</t>
  </si>
  <si>
    <t>Podklad ze štěrkodrtě ŠD plochy do 100 m2 tl 250 mm - ŠDb fr. 0-32</t>
  </si>
  <si>
    <t>-1853474443</t>
  </si>
  <si>
    <t>" podsyp ze ŠDb   štěrkodrť 0/32 mm tl. 250 mm / do  100m2  (plochy jednotlivě/nenavazující) "</t>
  </si>
  <si>
    <t>" vzor. řez +TZ skladby +BT/...."</t>
  </si>
  <si>
    <t xml:space="preserve"> " BT 57/ skl. C1 - POCHOZÍ PLOCHA -BET.DL. ZD8, tl.370mm "                            45,0</t>
  </si>
  <si>
    <t xml:space="preserve"> " BT 62/ skl. C2 - POCHOZÍ PLOCHA -KAMEN.DL.-KOSTKA 8/10, tl.400mm "     30,0</t>
  </si>
  <si>
    <t>67</t>
  </si>
  <si>
    <t>564851111-032a</t>
  </si>
  <si>
    <t>Podklad ze štěrkodrtě ŠD plochy přes 100 m2 tl 150 mm - ŠDa fr. 0-32</t>
  </si>
  <si>
    <t>-1962595287</t>
  </si>
  <si>
    <t>" podsyp ze  ŠDa      štěrkodrť 0/32 mm      150 mm / přes 100m2  (vč. na sebe navazujících) "</t>
  </si>
  <si>
    <t xml:space="preserve"> " BT 34/  skl. A -KAM. DL. KOSTKA DROBNÁ 8/10,  tl.500mm "                       302,0</t>
  </si>
  <si>
    <t xml:space="preserve"> " BT 41a/ skl. A /VL - vodící linie a varov.pásy apod.- tl.500mm/19m2 "     5+7+7</t>
  </si>
  <si>
    <t xml:space="preserve"> " BT 45/ skl. B1 - PARKOVÁNÍ S DISTANČNÍKY-BET. DL., tl.480mm "              345,0</t>
  </si>
  <si>
    <t xml:space="preserve"> " BT 51/ skl. B2 - PARKOVÁNÍ -BET. DL. ZD8- bez distačníků, tl.480mm "       82,0 </t>
  </si>
  <si>
    <t>68</t>
  </si>
  <si>
    <t>564861111-032b</t>
  </si>
  <si>
    <t>Podklad ze štěrkodrtě ŠD plochy přes 100 m2 tl 200 mm - ŠDb - fr.0-32</t>
  </si>
  <si>
    <t>-1880920899</t>
  </si>
  <si>
    <t>" podsyp ze  ŠDb      štěrkodrť 0/32 mm     tl. 200 mm / přes 100m2  (vč. na sebe navazujících) "</t>
  </si>
  <si>
    <t xml:space="preserve"> " BT 35/  skl. A -KAM. DL. KOSTKA DROBNÁ 8/10,  tl.500mm "                       302,0</t>
  </si>
  <si>
    <t xml:space="preserve"> " BT 41b/ skl. A /VL - vodící linie a varov.pásy apod.- tl.500mm/19m2 "     5+7+7</t>
  </si>
  <si>
    <t xml:space="preserve"> " BT 46/ skl. B1 - PARKOVÁNÍ S DISTANČNÍKY-BET. DL., tl.480mm "              345,0</t>
  </si>
  <si>
    <t xml:space="preserve"> " BT 52/ skl. B2 - PARKOVÁNÍ -BET. DL. ZD8- bez distačníků, tl.480mm "       82,0</t>
  </si>
  <si>
    <t>69</t>
  </si>
  <si>
    <t>564871111-032b</t>
  </si>
  <si>
    <t>Podklad ze štěrkodrtě ŠD plochy přes 100 m2 tl 250 mm - ŠDb fr. 0-32</t>
  </si>
  <si>
    <t>-281995885</t>
  </si>
  <si>
    <t>" podsyp ze  ŠDb      štěrkodrť 0/32 mm    tl.250 mm / přes 100m2  (vč. na sebe navazujících) "</t>
  </si>
  <si>
    <t xml:space="preserve"> " BT 67/ skl. D - CYKLOSTEZKA-AB, tl.350mm "                 150,0</t>
  </si>
  <si>
    <t>" +rozšíření u obrub /řez "         0,60*50,0+0,25*54,0</t>
  </si>
  <si>
    <t>70</t>
  </si>
  <si>
    <t>-1478842421</t>
  </si>
  <si>
    <t xml:space="preserve"> " skl. D - CYKLOSTEZKA-AB, tl.350mm "        </t>
  </si>
  <si>
    <t xml:space="preserve"> " BT 66/ podklad recyklát R-mat  tl.50mm"     150,0</t>
  </si>
  <si>
    <t>71</t>
  </si>
  <si>
    <t>566401111</t>
  </si>
  <si>
    <t>Úprava krytu z kameniva drceného pro nový kryt s doplněním kameniva drceného přes 0,06 do 0,08 m3/m2</t>
  </si>
  <si>
    <t>1444296118</t>
  </si>
  <si>
    <t>https://podminky.urs.cz/item/CS_URS_2025_02/566401111</t>
  </si>
  <si>
    <t xml:space="preserve"> " dorovnání kamenivem + úprava  podkladu   tl.0-150mm (= průměr.tl.75mm)"     </t>
  </si>
  <si>
    <t xml:space="preserve"> " BT 68/ skl. D - CYKLOSTEZKA-AB, tl.350mm "                 150,0</t>
  </si>
  <si>
    <t>72</t>
  </si>
  <si>
    <t>56630111-032a</t>
  </si>
  <si>
    <t>Úprava dosavadního podkladu z kameniva jako podklad pro nový kryt s vyrovnáním profilu v příčném i podélném směru, s vlhčením a zhutněním, s doplněním štěrkodrtí ŠDa-fr.0-32, jeho rozprostřením a zhutněním, v množství přes 0,04 do 0,06 m3/m2</t>
  </si>
  <si>
    <t>2097205700</t>
  </si>
  <si>
    <t xml:space="preserve"> " skl. E - DOPLNĚNÍ CHODNÍKU-ZD6,  tl. opravy 150mm "                                                   </t>
  </si>
  <si>
    <t>" reprofilace a hutnění "</t>
  </si>
  <si>
    <t xml:space="preserve"> " BT  76/ dopl.chodník /dorovnání + úprava  podkladu  průměr. tl. 50mm"     196,0</t>
  </si>
  <si>
    <t>73</t>
  </si>
  <si>
    <t>5669011s001</t>
  </si>
  <si>
    <t>Překop AB vozovky hl.0,45m pro inženýrské sítě komplet: výřez a DM vozovky, zpětná zaprávka (s přesahy AB), asf. zálivka řezu, odvoz sutě a poplatek, přesun hmot /měrná jetnotka=1m2 výkopového otvoru - UPŘESNIT DLE REALIZACE</t>
  </si>
  <si>
    <t>908056920</t>
  </si>
  <si>
    <t>" překop a zaprávka  AB vozovky (hl. -0,45m)  pro napojení drenáže "</t>
  </si>
  <si>
    <t>" mtž.otvor napojení /odhad bude upřesn. dle polohy současné drenáže"       1,0*2,0</t>
  </si>
  <si>
    <t>74</t>
  </si>
  <si>
    <t>566901273-30</t>
  </si>
  <si>
    <t>Vyspravení podkladu po překopech inženýrských sítí plochy přes 15 m2 směsí stmelenou cementem SC25/30 tl 250 mm</t>
  </si>
  <si>
    <t>571229657</t>
  </si>
  <si>
    <t>" zaprávka vozovky podél předlažby obrub OP3/ výkr. Situace: plochy +skl.F "</t>
  </si>
  <si>
    <t>" BT 22/ beton podkladní - doplnění souč. podkladu v rámci "</t>
  </si>
  <si>
    <t xml:space="preserve">" skladby vozovky v okolí nově ukládaného obrubníku v tl. 0,25m( 21,4m2/ 5,35m3) " </t>
  </si>
  <si>
    <t>" (stejná třída betonu jako u lože obrub= na sebe navazují plochy a materiál) "       21,4</t>
  </si>
  <si>
    <t>75</t>
  </si>
  <si>
    <t>572341111</t>
  </si>
  <si>
    <t>Vyspravení krytu komunikací po překopech pl přes 15 m2 asfalt betonem ACO tl přes 30 do 50 mm</t>
  </si>
  <si>
    <t>621649584</t>
  </si>
  <si>
    <t>https://podminky.urs.cz/item/CS_URS_2025_02/572341111</t>
  </si>
  <si>
    <t>" zaprávka vozovky podél předlažby obrub OP3/ výkr. Situace:  plochy +skl. F "</t>
  </si>
  <si>
    <t>" BT 23/ obrusná vrtsva ACO 11 š. 0,3m, tl. 0,05 m/21m2 "              21,4</t>
  </si>
  <si>
    <t>76</t>
  </si>
  <si>
    <t>573211111</t>
  </si>
  <si>
    <t>Postřik živičný spojovací z asfaltu v množství 0,60 kg/m2</t>
  </si>
  <si>
    <t>175231064</t>
  </si>
  <si>
    <t>https://podminky.urs.cz/item/CS_URS_2025_02/573211111</t>
  </si>
  <si>
    <t>" zaprávka vozovky podél předlažby obrub OP3/ výkr. Situace: plochy+skl.F "</t>
  </si>
  <si>
    <t>" BT 24 / spojovací asf. postřik 0,60kg/m2 /pod ACO  "    21,4</t>
  </si>
  <si>
    <t xml:space="preserve"> " skl. D - CYKLOSTEZKA-AB, tl.350mm "           </t>
  </si>
  <si>
    <t>" BT 65/ spojovací asf. postřik -PS-A, 0,60kg/m2 "      150</t>
  </si>
  <si>
    <t>77</t>
  </si>
  <si>
    <t>577144111</t>
  </si>
  <si>
    <t>Asfaltový beton vrstva obrusná ACO 11+ tř. I tl 50 mm š do 3 m z nemodifikovaného asfaltu</t>
  </si>
  <si>
    <t>-380155542</t>
  </si>
  <si>
    <t>https://podminky.urs.cz/item/CS_URS_2025_02/577144111</t>
  </si>
  <si>
    <t>" BT 64/  kryt obrusná vrstva ACO11+  asfaltobeton 50mm/š.2,6m"     150,0</t>
  </si>
  <si>
    <t>591141111-11</t>
  </si>
  <si>
    <t>Kladení kamenné dlažby - vodící linie a pásy - pozemních komunikací ručně tl 80-100 mm- do lože z MC15  tl.50mm, spáry kamenivo DDK 0/4</t>
  </si>
  <si>
    <t>700051288</t>
  </si>
  <si>
    <t xml:space="preserve"> " skl. A /VL - vodící linie a varov.pásy apod.tl.80mm- celk.skl. tl.500mm/ celk.19m2 "</t>
  </si>
  <si>
    <t xml:space="preserve"> "  do MC celk. tl.70mm (50+20mm příplatek)"</t>
  </si>
  <si>
    <t>" BT 37/ umělá vodicí linie - kamenná dlažba s drážkami do MC "        5,0</t>
  </si>
  <si>
    <t>" BT 38/ varovný pás z kamene do MC pojížděný (přes vjezdy) "         7,0</t>
  </si>
  <si>
    <t>" BT 39/hladký pás z kamene š. 0,25m podél prvků pro nevidomé pojížděný (přes vjezdy)" 7,0</t>
  </si>
  <si>
    <t>79</t>
  </si>
  <si>
    <t>451459777</t>
  </si>
  <si>
    <t>Příplatek ZKD 10 mm tl u podkladu nebo lože pod dlažbu z MC</t>
  </si>
  <si>
    <t>767597177</t>
  </si>
  <si>
    <t>https://podminky.urs.cz/item/CS_URS_2025_02/451459777</t>
  </si>
  <si>
    <t xml:space="preserve"> "  do MC celk. tl.70mm (50+20mm příplatek) = dopočet lože nad základních 50mm"</t>
  </si>
  <si>
    <t>" BT 37/ umělá vodicí linie - kamenná dlažba s drážkami do MC "        5,0*(70-50)/10</t>
  </si>
  <si>
    <t>" BT 38/ varovný pás z kamene do MC pojížděný (přes vjezdy) "         7,0*(70-50)/10</t>
  </si>
  <si>
    <t>" BT 39/hladký pás z kamene š. 0,25m podél prvků pro nevidomé pojížděný (přes vjezdy)" 7,0*(70-50)/10</t>
  </si>
  <si>
    <t>80</t>
  </si>
  <si>
    <t>58381139-02</t>
  </si>
  <si>
    <t>kamenná dlažba vodící linie pro nevidomé - žulová dlaždice 400x400mm/tl. 85mm, vyfrézované drážky vodící linie po 10mm, hl.5mm</t>
  </si>
  <si>
    <t>1189628649</t>
  </si>
  <si>
    <t>" BT 37/ umělá vodicí linie - kamenná dlažba s drážkami do MC "        5,0*1,03</t>
  </si>
  <si>
    <t>81</t>
  </si>
  <si>
    <t>58381139-11</t>
  </si>
  <si>
    <t xml:space="preserve">kamenná dlažba reliéfní  pro nevidomé - žulová dlaždice 200x200mm/tl. 85mm, výstupky5 mm </t>
  </si>
  <si>
    <t>-1752189436</t>
  </si>
  <si>
    <t>" BT 38/ varovný pás z kamene do MC pojížděný (přes vjezdy) "  7,0*1,03</t>
  </si>
  <si>
    <t>82</t>
  </si>
  <si>
    <t>58381139-12</t>
  </si>
  <si>
    <t>kamenná dlažba hladká lemování - žulová dlaždice 250x500mm/tl. 80mm, tryskaný povrch</t>
  </si>
  <si>
    <t>1266357703</t>
  </si>
  <si>
    <t>" BT 39/hladký pás z kamene š. 0,25m podél prvků pro nevidomé pojížděný (přes vjezdy)" 7,0*1,03</t>
  </si>
  <si>
    <t>83</t>
  </si>
  <si>
    <t>-1503396022</t>
  </si>
  <si>
    <t xml:space="preserve"> " skl. A -KAM. DL. KOSTKA DROBNÁ 8/10,  tl.500mm "                  </t>
  </si>
  <si>
    <t>" BT 31-33/  kostka 8/10: pokládka, spárování +lože tl.50mm HDK fr. 4/8"               302,0</t>
  </si>
  <si>
    <t xml:space="preserve"> " skl. C2 - POCHOZÍ PLOCHA -KAMEN.DL.-KOSTKA 8/10, tl.400mm "  </t>
  </si>
  <si>
    <t>" BT 59-61/  kostka 8/10: pokládka, spárování +lože tl.50mm HDK fr. 4/8"               30,0</t>
  </si>
  <si>
    <t>84</t>
  </si>
  <si>
    <t>268918508</t>
  </si>
  <si>
    <t>" BT 31/  kostka 8/10....skl.A"               302,0*1,02</t>
  </si>
  <si>
    <t>" BT 59/  kostka 8/10....skl.C2"               30,0*1,02</t>
  </si>
  <si>
    <t>85</t>
  </si>
  <si>
    <t>596211112</t>
  </si>
  <si>
    <t>Kladení zámkové dlažby komunikací pro pěší ručně tl 60 mm skupiny A pl přes 100 do 300 m2</t>
  </si>
  <si>
    <t>-1610971350</t>
  </si>
  <si>
    <t>https://podminky.urs.cz/item/CS_URS_2025_02/596211112</t>
  </si>
  <si>
    <t xml:space="preserve"> " skl. E - DOPLNĚNÍ CHODNÍKU-ZD6, tl. 150mm "                                                   </t>
  </si>
  <si>
    <t>" BT 70/ bet. dlažba 200/200/60 "               155,0</t>
  </si>
  <si>
    <t>86</t>
  </si>
  <si>
    <t>59245021</t>
  </si>
  <si>
    <t>dlažba skladebná betonová 200x200mm tl 60mm přírodní</t>
  </si>
  <si>
    <t>-483024931</t>
  </si>
  <si>
    <t>" BT 70/ bet. dlažba 200/200/60...skl.E"                155,0*1,02</t>
  </si>
  <si>
    <t>87</t>
  </si>
  <si>
    <t>596211120</t>
  </si>
  <si>
    <t>Kladení zámkové dlažby komunikací pro pěší ručně tl 60 mm skupiny B pl do 50 m2</t>
  </si>
  <si>
    <t>1592830331</t>
  </si>
  <si>
    <t>https://podminky.urs.cz/item/CS_URS_2025_02/596211120</t>
  </si>
  <si>
    <t xml:space="preserve"> " skl. E/VL - DOPLNĚNÍ CHODNÍKU-ZD6, tl. 150mm "                                                   </t>
  </si>
  <si>
    <t xml:space="preserve"> " vodící linie a varov.pásy  vkládané mezi dl.200/200/60 /=skup.B "</t>
  </si>
  <si>
    <t>" BT 71 /bet. dlažba reliéfní červená pochozí 200*100*60 pro nevidomé (u chodníku a stezky)"    23,0</t>
  </si>
  <si>
    <t>" BT 72 /bet. dlažba s drážkami pochozí - umělá vodicí linie "             9,5</t>
  </si>
  <si>
    <t>" BT 73 / bet. kontrastní dlažba 200*100*60   červená "                         8,3</t>
  </si>
  <si>
    <t>88</t>
  </si>
  <si>
    <t>59245006</t>
  </si>
  <si>
    <t>dlažba pro nevidomé betonová 200x100mm tl 60mm barevná</t>
  </si>
  <si>
    <t>-1780394646</t>
  </si>
  <si>
    <t xml:space="preserve">" BT 71 /bet. dlažba reliéfní červená pochozí 200*100*60 pro nevidomé (u chodníku a stezky)...skl. E/VL"   </t>
  </si>
  <si>
    <t>23,0*1,03</t>
  </si>
  <si>
    <t>89</t>
  </si>
  <si>
    <t>59245006-06</t>
  </si>
  <si>
    <t>dlažba betonová pro nevidomé s vodící linií - s podélnými drážkami 20x20x6 cm - barevná  (bílá)</t>
  </si>
  <si>
    <t>1224922864</t>
  </si>
  <si>
    <t>" BT 72 /bet. dlažba s drážkami pochozí - umělá vodicí linie ...skl. E/VL "</t>
  </si>
  <si>
    <t>9,5*1,03</t>
  </si>
  <si>
    <t>90</t>
  </si>
  <si>
    <t>59245008</t>
  </si>
  <si>
    <t>dlažba skladebná betonová 200x100mm tl 60mm barevná</t>
  </si>
  <si>
    <t>447336103</t>
  </si>
  <si>
    <t xml:space="preserve">" BT 73 / bet. kontrastní dlažba 200*100*60   červená  ...skl. E/VL "                 </t>
  </si>
  <si>
    <t>8,3*1,03</t>
  </si>
  <si>
    <t>91</t>
  </si>
  <si>
    <t>596211210</t>
  </si>
  <si>
    <t>Kladení zámkové dlažby komunikací pro pěší ručně tl 80 mm skupiny A pl do 50 m2</t>
  </si>
  <si>
    <t>-1953964690</t>
  </si>
  <si>
    <t>https://podminky.urs.cz/item/CS_URS_2025_02/596211210</t>
  </si>
  <si>
    <t xml:space="preserve">" skl. C1 - POCHOZÍ PLOCHA -BET.DL. ZD8, tl.370mm "                 </t>
  </si>
  <si>
    <t>" BT 54-56/  bet. dlažba 200/200/80 "               45,0</t>
  </si>
  <si>
    <t>92</t>
  </si>
  <si>
    <t>-249639903</t>
  </si>
  <si>
    <t>" BT 54/ bet. dlažba 200/200/80...skl.C1"                45,0*1,03</t>
  </si>
  <si>
    <t>93</t>
  </si>
  <si>
    <t>596212210</t>
  </si>
  <si>
    <t>Kladení zámkové dlažby pozemních komunikací ručně tl 80 mm skupiny A pl do 50 m2</t>
  </si>
  <si>
    <t>1910488354</t>
  </si>
  <si>
    <t>https://podminky.urs.cz/item/CS_URS_2025_02/596212210</t>
  </si>
  <si>
    <t>" v ceně položky je pokládka a dodávka materiálu lože (HDK 4/8) tl. do 50 mm"</t>
  </si>
  <si>
    <t xml:space="preserve"> " skl. B2 - PARKOVÁNÍ -BET. DL. ZD8- bez distačníků, tl.480mm "     </t>
  </si>
  <si>
    <t xml:space="preserve">" BT 48-50/ bet. dlažba bet. dlažba bez distančníků pro pojezd (místa pro invalidy + místa pro kontejnery)"  </t>
  </si>
  <si>
    <t>" dlaždice 200/100/80mm"               82,0</t>
  </si>
  <si>
    <t>94</t>
  </si>
  <si>
    <t>59245020</t>
  </si>
  <si>
    <t>dlažba skladebná betonová 200x100mm tl 80mm přírodní</t>
  </si>
  <si>
    <t>582795347</t>
  </si>
  <si>
    <t xml:space="preserve">" BT48/ bet. dlažba bet. dlažba bez distančníků pro pojezd (místa pro invalidy + místa pro kontejnery): skl. B2"  </t>
  </si>
  <si>
    <t>" dlaždice 200/100/80mm"               82,0*1,03</t>
  </si>
  <si>
    <t>95</t>
  </si>
  <si>
    <t>596412114</t>
  </si>
  <si>
    <t>Kladení dlažby z vegetačních tvárnic pozemních komunikací velikosti dlaždic do 0,09 m2 tl 80 mm pl přes 100 do 300 m2</t>
  </si>
  <si>
    <t>-1649711509</t>
  </si>
  <si>
    <t>https://podminky.urs.cz/item/CS_URS_2025_02/596412114</t>
  </si>
  <si>
    <t>" a  vyplnění vegetačních /drenážních otvorů,  (dodávka výplně = samostatná specifikace/kačírek, odd.5)"</t>
  </si>
  <si>
    <t xml:space="preserve"> " skl. B1 - PARKOVÁNÍ S DISTANČNÍKY-BET. DL., tl.480mm "         </t>
  </si>
  <si>
    <t>" BT 42-44/bet. dlažba S DISTANČNÍKY 300/150/80 pro pojezd "    345,0</t>
  </si>
  <si>
    <t>96</t>
  </si>
  <si>
    <t>59245035-HL1</t>
  </si>
  <si>
    <t>dlažba plošná - drenážní  betonová 300x150mm tl 80mm přírodní šedá - distanční nálisky (29mm), poměr beton/vzduch 88% : 12%</t>
  </si>
  <si>
    <t>1886889436</t>
  </si>
  <si>
    <t>" BT 42/bet. dlažba S DISTANČNÍKY 300/150/80 pro pojezd....skl.B1"     345,0*1,01</t>
  </si>
  <si>
    <t>97</t>
  </si>
  <si>
    <t>58337401-24</t>
  </si>
  <si>
    <t>kamenivo dekorační (kačírek) frakce 2-4/5</t>
  </si>
  <si>
    <t>1271335994</t>
  </si>
  <si>
    <t xml:space="preserve">" BT 43/ výplň drenážních otvorů drtí fr. 2-4/5 (místo substrátu), podíl zeleně/drenážního vsaku=12 % "   </t>
  </si>
  <si>
    <t>" BT 42 /bet. dlažba S DISTANČNÍKY 300/150/80 pro pojezd:  345,0 m2 "</t>
  </si>
  <si>
    <t>0,12*(345*0,08*1,70)*1,05</t>
  </si>
  <si>
    <t>Trubní vedení</t>
  </si>
  <si>
    <t>98</t>
  </si>
  <si>
    <t>83131219-01</t>
  </si>
  <si>
    <t xml:space="preserve">Příplatek k montáži PVC potrubí DN 150  za napojení dvou dříků trub pomocí manžety a montáže a dodávky potřebných tvarovek na napojení potrubí různých materiálů a různých DN  (přechod potrubí a manžeta v ceně)	</t>
  </si>
  <si>
    <t>-1280057114</t>
  </si>
  <si>
    <t>" BT 18/ nová UV  bez mříže (současnou zachovat) + úprav připojení na souč. přípojku do kanalizace/1 ks"</t>
  </si>
  <si>
    <t>" posun UV = přepojení na stávající přípojku"            1</t>
  </si>
  <si>
    <t>99</t>
  </si>
  <si>
    <t>810351811</t>
  </si>
  <si>
    <t>Bourání stávajícího potrubí z betonu DN do 200</t>
  </si>
  <si>
    <t>1722938516</t>
  </si>
  <si>
    <t>https://podminky.urs.cz/item/CS_URS_2025_02/810351811</t>
  </si>
  <si>
    <t xml:space="preserve">" BT 18/ DM stávaj. UV  /1 ks  posun = DM části původní přípojky "  1,5             </t>
  </si>
  <si>
    <t>" výkr. SO 03.07  Situace bour. prací SO 03 + výkr. SO 03.2  Situace  "</t>
  </si>
  <si>
    <t>100</t>
  </si>
  <si>
    <t>871313122</t>
  </si>
  <si>
    <t>Montáž kanalizačního potrubí hladkého plnostěnného SN 10 z PVC-U DN 160</t>
  </si>
  <si>
    <t>-353541988</t>
  </si>
  <si>
    <t>https://podminky.urs.cz/item/CS_URS_2025_02/871313122</t>
  </si>
  <si>
    <t>" ( 1x 1,5m od posunu UV po přepojení na stávající přípojku)"      1*1,5</t>
  </si>
  <si>
    <t>Mezisoučet    Pripojky VPUSTÍ   půdorysně</t>
  </si>
  <si>
    <t>" + spád trubek "           2,0*0,015</t>
  </si>
  <si>
    <t>101</t>
  </si>
  <si>
    <t>28611173</t>
  </si>
  <si>
    <t>trubka kanalizační PVC-U plnostěnná jednovrstvá DN 160x1000mm SN10</t>
  </si>
  <si>
    <t>1749537211</t>
  </si>
  <si>
    <t>" přípojky PVC DN 150   pro UV "</t>
  </si>
  <si>
    <t>Trubky150PVC03*1,03</t>
  </si>
  <si>
    <t>102</t>
  </si>
  <si>
    <t>877310310</t>
  </si>
  <si>
    <t>Montáž kolen na kanalizačním potrubí z PP nebo tvrdého PVC-U trub hladkých plnostěnných DN 150</t>
  </si>
  <si>
    <t>-1093445754</t>
  </si>
  <si>
    <t>https://podminky.urs.cz/item/CS_URS_2025_02/877310310</t>
  </si>
  <si>
    <t>" BT 18/ nová ul. vpusť  (skladba dílců ) /  koleno přípojky (DN150) odtoku UV"</t>
  </si>
  <si>
    <t>103</t>
  </si>
  <si>
    <t>28651202</t>
  </si>
  <si>
    <t>koleno kanalizační PVC-U plnostěnné 160x45°</t>
  </si>
  <si>
    <t>-1576011826</t>
  </si>
  <si>
    <t>104</t>
  </si>
  <si>
    <t>87731041-d</t>
  </si>
  <si>
    <t xml:space="preserve">Montáž kolen, víček, hrdel  na kanalizačním potrubí z PP (PE) trub korugovaných DN 100-150  pro drenáž </t>
  </si>
  <si>
    <t>-1695118861</t>
  </si>
  <si>
    <t>" záslepka vtoku drenáž. /výkr. Situace "      1</t>
  </si>
  <si>
    <t>105</t>
  </si>
  <si>
    <t>28613281</t>
  </si>
  <si>
    <t>záslepka příslušenství PE drenážního systému komunikací, letišť a sportovišť DN 150</t>
  </si>
  <si>
    <t>1352939745</t>
  </si>
  <si>
    <t>106</t>
  </si>
  <si>
    <t>87731042-d</t>
  </si>
  <si>
    <t xml:space="preserve">Montáž odboček, T kusů  na kanalizačním potrubí z PP (PE) trub korugovaných  DN 100-150  pro drenáž </t>
  </si>
  <si>
    <t>47897720</t>
  </si>
  <si>
    <t>" drenážní odbočka T kus  / výkr. Situace / odbočka pro napojení do UV: "           1</t>
  </si>
  <si>
    <t>107</t>
  </si>
  <si>
    <t>28613291</t>
  </si>
  <si>
    <t>tvarovka T-kus PE drenážního systému komunikací, letišť a sportovišť DN 150</t>
  </si>
  <si>
    <t>1613615507</t>
  </si>
  <si>
    <t>108</t>
  </si>
  <si>
    <t>87731043-d1</t>
  </si>
  <si>
    <t xml:space="preserve">Montáž spojek na kanalizačním potrubí z PP (PE) trub korugovaných DN 100-150   pro drenáž </t>
  </si>
  <si>
    <t>-319065262</t>
  </si>
  <si>
    <t>" tvarovky - spojky drenáže, trubky po 6m "              53/6,0+2*1</t>
  </si>
  <si>
    <t>11-10,833</t>
  </si>
  <si>
    <t>109</t>
  </si>
  <si>
    <t>28613251</t>
  </si>
  <si>
    <t>nátrubek spojovací PE drenážního systému komunikací, letišť a sportovišť DN 150</t>
  </si>
  <si>
    <t>-978941329</t>
  </si>
  <si>
    <t>110</t>
  </si>
  <si>
    <t>877315123</t>
  </si>
  <si>
    <t>Montáž navrtávacího sedla pro potrubí betonové nebo kameninové přípojka DN 150</t>
  </si>
  <si>
    <t>741844043</t>
  </si>
  <si>
    <t>https://podminky.urs.cz/item/CS_URS_2025_02/877315123</t>
  </si>
  <si>
    <t xml:space="preserve">" napojení drenáže DN150 / navrtávkou a sedlovou odbočkou "     </t>
  </si>
  <si>
    <t>" do posunuté/=nové UV  (DN 450/550) "                         1</t>
  </si>
  <si>
    <t>111</t>
  </si>
  <si>
    <t>28651315-1H1</t>
  </si>
  <si>
    <t>sedlo kolmé mechanické s kloubem 10° jakékoli potrubí/KG DN 500-600/160 - na hlavní potrubí  beton, ŽB, kamenina DN 500-600</t>
  </si>
  <si>
    <t>-113031598</t>
  </si>
  <si>
    <t>" napojení drenáže do UV  (DN500)  přes sedlo DN150"</t>
  </si>
  <si>
    <t>112</t>
  </si>
  <si>
    <t>28651328</t>
  </si>
  <si>
    <t>vložka vyrovnávací pryžová pro napojení potrubí KG 160 nebo litiny SML</t>
  </si>
  <si>
    <t>-889674611</t>
  </si>
  <si>
    <t>113</t>
  </si>
  <si>
    <t>890411811</t>
  </si>
  <si>
    <t>Bourání šachet z prefabrikovaných skruží ručně obestavěného prostoru do 1,5 m3</t>
  </si>
  <si>
    <t>1375219337</t>
  </si>
  <si>
    <t>https://podminky.urs.cz/item/CS_URS_2025_02/890411811</t>
  </si>
  <si>
    <t xml:space="preserve">" BT 18/ DM stávaj. UV  /1 ks  posun = skruže vybourat celé "               </t>
  </si>
  <si>
    <t>"  M3   OP (obestav.prostoru) vpustí "            (PI*(0,55/2)^2*1,5)*1</t>
  </si>
  <si>
    <t>m3OPskruze03</t>
  </si>
  <si>
    <t>114</t>
  </si>
  <si>
    <t>892312121</t>
  </si>
  <si>
    <t>Tlaková zkouška vzduchem potrubí DN 150 těsnícím vakem ucpávkovým</t>
  </si>
  <si>
    <t>úsek</t>
  </si>
  <si>
    <t>1199347697</t>
  </si>
  <si>
    <t>https://podminky.urs.cz/item/CS_URS_2025_02/892312121</t>
  </si>
  <si>
    <t>" BT 18/ nová UV  /1 ks  posun"</t>
  </si>
  <si>
    <t>" úseky potrubí od UV po napojení na stáv.přípojku /výkr. Situace "       1</t>
  </si>
  <si>
    <t>115</t>
  </si>
  <si>
    <t>895941301</t>
  </si>
  <si>
    <t>Osazení vpusti uliční DN 450 z betonových dílců dno s výtokem</t>
  </si>
  <si>
    <t>1205575892</t>
  </si>
  <si>
    <t>https://podminky.urs.cz/item/CS_URS_2025_02/895941301</t>
  </si>
  <si>
    <t>" BT 18/ nová UV  bez mříže (současnou zachovat) /1 ks  posun"         1</t>
  </si>
  <si>
    <t>" skladba dílců UV/ dno s kalovou prohlubní  290mm"</t>
  </si>
  <si>
    <t>Mezisoučet    UV</t>
  </si>
  <si>
    <t>116</t>
  </si>
  <si>
    <t>59223850</t>
  </si>
  <si>
    <t>dno pro uliční vpusť s výtokovým otvorem betonové 450x330x50mm</t>
  </si>
  <si>
    <t>-2079121993</t>
  </si>
  <si>
    <t>117</t>
  </si>
  <si>
    <t>895941313</t>
  </si>
  <si>
    <t>Osazení vpusti uliční DN 450 z betonových dílců skruž horní 295 mm</t>
  </si>
  <si>
    <t>-1969901395</t>
  </si>
  <si>
    <t>https://podminky.urs.cz/item/CS_URS_2025_02/895941313</t>
  </si>
  <si>
    <t>" BT 18/ nová UV  bez mříže (současnou zachovat) /1 ks  posun"</t>
  </si>
  <si>
    <t>118</t>
  </si>
  <si>
    <t>59223857</t>
  </si>
  <si>
    <t>skruž betonová horní pro uliční vpusť 450x295x50mm</t>
  </si>
  <si>
    <t>-1068525422</t>
  </si>
  <si>
    <t>119</t>
  </si>
  <si>
    <t>895941322</t>
  </si>
  <si>
    <t>Osazení vpusti uliční DN 450 z betonových dílců skruž středová 295 mm</t>
  </si>
  <si>
    <t>576062058</t>
  </si>
  <si>
    <t>https://podminky.urs.cz/item/CS_URS_2025_02/895941322</t>
  </si>
  <si>
    <t>120</t>
  </si>
  <si>
    <t>59223862</t>
  </si>
  <si>
    <t>skruž betonová středová pro uliční vpusť 450x295x50mm</t>
  </si>
  <si>
    <t>316016359</t>
  </si>
  <si>
    <t>121</t>
  </si>
  <si>
    <t>895941331</t>
  </si>
  <si>
    <t>Osazení vpusti uliční DN 450 z betonových dílců skruž průběžná s výtokem</t>
  </si>
  <si>
    <t>683175140</t>
  </si>
  <si>
    <t>https://podminky.urs.cz/item/CS_URS_2025_02/895941331</t>
  </si>
  <si>
    <t>59223854</t>
  </si>
  <si>
    <t>skruž betonová s odtokem 150mm PVC pro uliční vpusť 450x350x50mm</t>
  </si>
  <si>
    <t>-1756591992</t>
  </si>
  <si>
    <t>123</t>
  </si>
  <si>
    <t>899202211</t>
  </si>
  <si>
    <t>Demontáž mříží litinových včetně rámů hmotnosti přes 50 do 100 kg</t>
  </si>
  <si>
    <t>-171674191</t>
  </si>
  <si>
    <t>https://podminky.urs.cz/item/CS_URS_2025_02/899202211</t>
  </si>
  <si>
    <t>" BT 18/ DM stávaj. UV  /1 ks  posun   (mříž, rám, koš)"                 1</t>
  </si>
  <si>
    <t>124</t>
  </si>
  <si>
    <t>899204112</t>
  </si>
  <si>
    <t>Osazení mříží litinových včetně rámů a košů na bahno pro třídu zatížení D400, E600</t>
  </si>
  <si>
    <t>658506668</t>
  </si>
  <si>
    <t>https://podminky.urs.cz/item/CS_URS_2025_02/899204112</t>
  </si>
  <si>
    <t xml:space="preserve">" BT 18/ nová UV  bez dodávky mříže (současnou zachovat) /1 ks  posun"         </t>
  </si>
  <si>
    <t>125</t>
  </si>
  <si>
    <t>59223871</t>
  </si>
  <si>
    <t>koš vysoký pro uliční vpusti žárově Pz plech pro rám 500/500mm</t>
  </si>
  <si>
    <t>-2097410799</t>
  </si>
  <si>
    <t>126</t>
  </si>
  <si>
    <t>912113113-01</t>
  </si>
  <si>
    <t>Montáž parkovacího dorazu šířky přes 1200 mm - vč.vrtání do základku a dodávky 2 kotevních sad (kotevní šroub, podložka, hmoždinka)  pro betonovoz zábranu v.130mm</t>
  </si>
  <si>
    <t>1418494495</t>
  </si>
  <si>
    <t>" BT 29/ parkovací dorazy (betonový prvek, rozměry v.13/š.20/dl.160 cm)"   17</t>
  </si>
  <si>
    <t>" (BT 30/ bet.základek=lože pod doraz= položka 916991121-30X0..Lože pod obrubníky....)"</t>
  </si>
  <si>
    <t>127</t>
  </si>
  <si>
    <t>74910309</t>
  </si>
  <si>
    <t>zábrana parkovací 1600x200x130mm</t>
  </si>
  <si>
    <t>1162446728</t>
  </si>
  <si>
    <t>914111111</t>
  </si>
  <si>
    <t>Montáž svislé dopravní značky do velikosti 1 m2 objímkami na sloupek nebo konzolu</t>
  </si>
  <si>
    <t>175386169</t>
  </si>
  <si>
    <t>https://podminky.urs.cz/item/CS_URS_2025_02/914111111</t>
  </si>
  <si>
    <t>" BT 77...80/  výpis nových SDZ (standard dodávek=Celá plocha retroreflexní třída 2 )"</t>
  </si>
  <si>
    <t>"+ výkr. SO  03.06  Situce doprav. značení :   SDZ  nové "</t>
  </si>
  <si>
    <t>" BT 77/ cedule C9a  zmenšená kruh, vel. 500 mm  "       1</t>
  </si>
  <si>
    <t>" BT 78/ cedule C9b  zmenšená kruh, vel. 500 mm  "       1</t>
  </si>
  <si>
    <t>" BT 79/ cedule IP12   vel.2 -standart "               1</t>
  </si>
  <si>
    <t>" BT 80/ cedule E8d   vel.2 -standart "                 1</t>
  </si>
  <si>
    <t>Mezisoučet     nové cedule SDZ</t>
  </si>
  <si>
    <t>"  výkr. SO  03.06  Situce doprav. značení :   SDZ  ponechat (=nové osazení po real.ploch ad. BT 12)  "</t>
  </si>
  <si>
    <t>" cedule: sestava  C8a +IS21a/ 1x "               1*(1+1)</t>
  </si>
  <si>
    <t>" cedule P4          1x "                                             1</t>
  </si>
  <si>
    <t xml:space="preserve">Mezisoučet     přeložené cedule SDZ (stávající) </t>
  </si>
  <si>
    <t>" v ceně mtž.položky je i dodávka upínacích svorek (ad. BT 89/ objímky pro uchycení SDZ ke sloupku DZ)"</t>
  </si>
  <si>
    <t>129</t>
  </si>
  <si>
    <t>40445619-01</t>
  </si>
  <si>
    <t>zákazové, příkazové dopravní značky B1-B34, C1-15 500mm - retroreflexní třída 2</t>
  </si>
  <si>
    <t>-167808279</t>
  </si>
  <si>
    <t>" nové SDZ:  CEDULE /  celá plocha retroreflexní třída 2 "</t>
  </si>
  <si>
    <t>130</t>
  </si>
  <si>
    <t>40445625-01</t>
  </si>
  <si>
    <t>informativní značky provozní IP8, IP9, IP11-IP13 500x700mm - retroreflexní třída 2 - značka IP12+symbol O2</t>
  </si>
  <si>
    <t>-527442692</t>
  </si>
  <si>
    <t>" BT 79/ cedule IP12 +symbol O2   vel.2 -standart "               1</t>
  </si>
  <si>
    <t>131</t>
  </si>
  <si>
    <t>40445649-01</t>
  </si>
  <si>
    <t>dodatkové tabulky E3-E5, E8, E14-E16 500x150mm - retroreflexní třída 2</t>
  </si>
  <si>
    <t>-2012336885</t>
  </si>
  <si>
    <t>132</t>
  </si>
  <si>
    <t>914511112</t>
  </si>
  <si>
    <t>Montáž sloupku dopravních značek délky do 3,5 m s betonovým základem a patkou D 60 mm</t>
  </si>
  <si>
    <t>-1506597894</t>
  </si>
  <si>
    <t>https://podminky.urs.cz/item/CS_URS_2025_02/914511112</t>
  </si>
  <si>
    <t>" v ceně položky i dodávky:  víčko sloupku, AL patka + beton. základ, výkop jamky /ad. BT 87,88"</t>
  </si>
  <si>
    <t>" BT 87+88/  sloupky SDZ+patky:   celkem 4ks "</t>
  </si>
  <si>
    <t>" BT 77...80/  výpis nových SDZ "</t>
  </si>
  <si>
    <t>" BT 77+78/ sloupek C9a +C9b/ na 1 sloupku zrcadlově "    1</t>
  </si>
  <si>
    <t>" BT 79+80/  sestava  IP12  +E8d"                                                1</t>
  </si>
  <si>
    <t>Mezisoučet     nové sloupky  SDZ  nových</t>
  </si>
  <si>
    <t>" výkr. SO  03.06  Situce doprav. značení:  SDZ  ponechat (=nové osazení po real.ploch ad. BT 12) "</t>
  </si>
  <si>
    <t>" ponechat stávající cedule , osadit na nové sloupky "</t>
  </si>
  <si>
    <t>" sloupek: sestava  C8a +IS21a/ 1x "                 1</t>
  </si>
  <si>
    <t>" sloupek P4          1x "                                             1</t>
  </si>
  <si>
    <t xml:space="preserve">Mezisoučet     nové slouky SDZ přeložených  </t>
  </si>
  <si>
    <t>133</t>
  </si>
  <si>
    <t>40445225</t>
  </si>
  <si>
    <t>sloupek pro dopravní značku Zn D 60mm v 3,5m</t>
  </si>
  <si>
    <t>1487570321</t>
  </si>
  <si>
    <t>"  nové  SDZ  sloupky pro cedule  nové i přeložené  "</t>
  </si>
  <si>
    <t>" BT 87/ FeZn sloupky svislého DZ prům 60mm / 4ks "</t>
  </si>
  <si>
    <t>NSloupkySDZ03</t>
  </si>
  <si>
    <t>134</t>
  </si>
  <si>
    <t>915211112</t>
  </si>
  <si>
    <t>Vodorovné dopravní značení dělící čáry souvislé š 125 mm retroreflexní bílý plast</t>
  </si>
  <si>
    <t>981313259</t>
  </si>
  <si>
    <t>https://podminky.urs.cz/item/CS_URS_2025_02/915211112</t>
  </si>
  <si>
    <t>" výkr. SO  03.06  Situce doprav. značení "</t>
  </si>
  <si>
    <t>" BT 83/ čáry VDZ -plast:   plná bílá čára š.125mm,  V10b (0,125) dl.0,5*30ks "   0,5*30</t>
  </si>
  <si>
    <t>135</t>
  </si>
  <si>
    <t>915231112</t>
  </si>
  <si>
    <t>Vodorovné dopravní značení přechody pro chodce, šipky, symboly retroreflexní bílý plast</t>
  </si>
  <si>
    <t>-1086555848</t>
  </si>
  <si>
    <t>https://podminky.urs.cz/item/CS_URS_2025_02/915231112</t>
  </si>
  <si>
    <t>" výkr. SO  03.06  Situce doprav. značení  + TZ"</t>
  </si>
  <si>
    <t>"  BT 81/  VDZ plast:  V14  symbol cyklista 9ks "          9*(1,2*1,0)/2</t>
  </si>
  <si>
    <t>"  BT 82/  VDZ plast:  V14  symbol  invalidy 2 ks "          2*(1,0*0,8)/2</t>
  </si>
  <si>
    <t>"  BT 84/  VDZ plast:  V6a   dej přednost v jízdě/zmenšená/  4ks "        4*(2,0*0,5+1,2*2,0/2)</t>
  </si>
  <si>
    <t>"  BT 85/  VDZ plast:  V19:   2* stopčára / 3m2"                                    3,0</t>
  </si>
  <si>
    <t>"  BT 86/  VDZ plast:  V8b přejezd pro cyklisty / 1,5m2"                    1,5</t>
  </si>
  <si>
    <t>136</t>
  </si>
  <si>
    <t>915611111</t>
  </si>
  <si>
    <t>Předznačení vodorovného liniového značení</t>
  </si>
  <si>
    <t>-123700061</t>
  </si>
  <si>
    <t>https://podminky.urs.cz/item/CS_URS_2025_02/915611111</t>
  </si>
  <si>
    <t>" BT 83/ čáry VDZ -plast "                 30*0,5</t>
  </si>
  <si>
    <t>137</t>
  </si>
  <si>
    <t>915621111</t>
  </si>
  <si>
    <t>Předznačení vodorovného plošného značení</t>
  </si>
  <si>
    <t>-963646231</t>
  </si>
  <si>
    <t>https://podminky.urs.cz/item/CS_URS_2025_02/915621111</t>
  </si>
  <si>
    <t xml:space="preserve">" BT 81,82,84,,85,86/ m2 VDZ -plast "              </t>
  </si>
  <si>
    <t>138</t>
  </si>
  <si>
    <t>115585364</t>
  </si>
  <si>
    <t>" BT 20+21/  obruba OP3 + pokládka  (bet. lože s opěrami - bet. C 25/30-X0) "         47,0</t>
  </si>
  <si>
    <t>" v položce započten beton   0,074m3/mb= což pokryje spotřebu dle BT 21/0,070 m3/mb=3,3m3 pro 47m"</t>
  </si>
  <si>
    <t>ObrubnikOP303</t>
  </si>
  <si>
    <t>139</t>
  </si>
  <si>
    <t>884981283</t>
  </si>
  <si>
    <t>" BT 20/  obruba OP3= žulový obrubník 250/200mm "</t>
  </si>
  <si>
    <t>" potřeba OP3 celkem "                   47,0*1,02</t>
  </si>
  <si>
    <t>" - odpočet DM obrub zpětně použitelných (90% ze 48m OP3, ad. rozpis v BT 3/ DM kamen.obrub)"</t>
  </si>
  <si>
    <t>-0,90*48,0</t>
  </si>
  <si>
    <t>140</t>
  </si>
  <si>
    <t>856941549</t>
  </si>
  <si>
    <t xml:space="preserve">" BT 26+27 /  obruby  kamenné krajníky  celk.402 mb +bet.lože C25/30 X0  (vzor.řezy) "       402,0                             </t>
  </si>
  <si>
    <t>" v položce započten beton  0,061m3/mb= což pokryje spotřebu dle BT 27/0,060 m3/mb=24,1m3 pro 402m"</t>
  </si>
  <si>
    <t>KrajnikG303</t>
  </si>
  <si>
    <t>141</t>
  </si>
  <si>
    <t>58380001-4G3</t>
  </si>
  <si>
    <t>krajník kamenný žulový silniční 100x200x300-400mm</t>
  </si>
  <si>
    <t>-971571038</t>
  </si>
  <si>
    <t>" BT 26/  žulový krajník G3 - š.100/v.200/dl.300-400 "</t>
  </si>
  <si>
    <t>" potřeba krajník G3 celkem "                   402,0*1,02</t>
  </si>
  <si>
    <t>" - odpočet DM krajníků zpětně použitelných (90% z 90m G3, ad. rozpis v BT 3/ DM kamen.obrub)"</t>
  </si>
  <si>
    <t>-0,90*90,0</t>
  </si>
  <si>
    <t>142</t>
  </si>
  <si>
    <t>Lože pod obrubníky, krajníky nebo obruby z dlažebních kostek z betonu prostého - tř.C25/30 X0</t>
  </si>
  <si>
    <t>1336119299</t>
  </si>
  <si>
    <t>" BT 30/ bet. lože (základky) celk.1,7m3  pod parkovací dorazy  17ks  dl.1,6m"</t>
  </si>
  <si>
    <t>" základky "             (0,20*0,30*1,7)*17</t>
  </si>
  <si>
    <t>143</t>
  </si>
  <si>
    <t>1411975043</t>
  </si>
  <si>
    <t>" ad. BT  6/  po odříznutí souč. asf. vozovky podél DM obrubníků ve vozovce (AB 100mm) "</t>
  </si>
  <si>
    <t>" zarovnání hrany zbytku stávaj. vozovky vč. vyčištění drážky ( pod AB vovovky pro lože výměny obrub)"</t>
  </si>
  <si>
    <t>144</t>
  </si>
  <si>
    <t>919732211</t>
  </si>
  <si>
    <t>Styčná spára napojení nového živičného povrchu na stávající za tepla š 15 mm hl 25 mm s prořezáním</t>
  </si>
  <si>
    <t>-1788411324</t>
  </si>
  <si>
    <t>https://podminky.urs.cz/item/CS_URS_2025_02/919732211</t>
  </si>
  <si>
    <t>" zaprávka vozovky podél předlažby obrub OP3/ výkr. Situace: plochy F "</t>
  </si>
  <si>
    <t>" BT 25/ zalití spar pružnou asf.zálivkou (napojení pruhu zaprávky ACO) "      50,0</t>
  </si>
  <si>
    <t>145</t>
  </si>
  <si>
    <t>-1969419872</t>
  </si>
  <si>
    <t>" BT  6/ odříznutí souč. asf. vozovky podél bouraných obrubníků ve vozovce (AB 100mm) "</t>
  </si>
  <si>
    <t>50,0</t>
  </si>
  <si>
    <t>146</t>
  </si>
  <si>
    <t>936104219-01</t>
  </si>
  <si>
    <t>Montáž - poštovní schránky - kotevními šrouby na pevný podklad vč. betonového základku tř.C25/30 X0 a vykopání jamky</t>
  </si>
  <si>
    <t>-1346766907</t>
  </si>
  <si>
    <t>" BT 92/ přesun poštovní schránky 1ks  (nový základ +osazení) "            1</t>
  </si>
  <si>
    <t>147</t>
  </si>
  <si>
    <t>936174311-11</t>
  </si>
  <si>
    <t>Montáž stojanu na kola pro 1 kolo zabetonovaný do 1 bet.základu (DxŠxH) 700x200x600mm tř.betonu C20/25, vč. výkopu jamky</t>
  </si>
  <si>
    <t>1772281220</t>
  </si>
  <si>
    <t>" BT 90/ cyklostojan tvaru U do beton.patek "               2</t>
  </si>
  <si>
    <t>148</t>
  </si>
  <si>
    <t>7491015-U</t>
  </si>
  <si>
    <t>stojan na kola typ U nerez : celk.výška1420mm/nadzemní v.920mm, rozteč trubek 430mm, oblouková kov. trubková k-ce TR 42/3mm,  kotveno zabetonováním do základu</t>
  </si>
  <si>
    <t>755912909</t>
  </si>
  <si>
    <t>938908421</t>
  </si>
  <si>
    <t>Čištění vozovek vodním paprskem pod tlakem 2500 barů</t>
  </si>
  <si>
    <t>-1380335327</t>
  </si>
  <si>
    <t>https://podminky.urs.cz/item/CS_URS_2025_02/938908421</t>
  </si>
  <si>
    <t>" dočištění po odstranění VDZ "</t>
  </si>
  <si>
    <t>" BT 13 /odstranění VDZ plast / odfrézování - STOP čára: 3,5mb  "   (0,5*3,5)*1,5</t>
  </si>
  <si>
    <t>150</t>
  </si>
  <si>
    <t>938909331</t>
  </si>
  <si>
    <t>Čištění vozovek metením ručně podkladu nebo krytu betonového nebo živičného</t>
  </si>
  <si>
    <t>1035013617</t>
  </si>
  <si>
    <t>https://podminky.urs.cz/item/CS_URS_2025_02/938909331</t>
  </si>
  <si>
    <t>" očištění lokálních plošek pod nástřik nového VDZ"</t>
  </si>
  <si>
    <t>0,5*caryVDZ03</t>
  </si>
  <si>
    <t>2*m2VDZ03</t>
  </si>
  <si>
    <t>" očištění po odstranění VDZ "</t>
  </si>
  <si>
    <t>" BT 13 /odstranění VDZ plast / odfrézování - STOP čára: 3,5mb  "   (0,5*3,5)*2,5</t>
  </si>
  <si>
    <t>151</t>
  </si>
  <si>
    <t>966001319-01</t>
  </si>
  <si>
    <t xml:space="preserve">Odstranění - poštovní schránky pro zpětné použití - s betonovou patkou a šrouby, zabezpečení a přesun schránky do skladu stavby pro zpětné osazení, vybourání základu </t>
  </si>
  <si>
    <t>238362551</t>
  </si>
  <si>
    <t>" BT 92/ přesun poštovní schránky 1ks  (demotnáž vč.vybourání základku a přesun) "            1</t>
  </si>
  <si>
    <t>152</t>
  </si>
  <si>
    <t>-208425660</t>
  </si>
  <si>
    <t>" BT 11/ DM odvoz zábradlí vč. patek "    36,0</t>
  </si>
  <si>
    <t>153</t>
  </si>
  <si>
    <t>966006132</t>
  </si>
  <si>
    <t>Odstranění značek dopravních nebo orientačních se sloupky s betonovými patkami</t>
  </si>
  <si>
    <t>-1573873614</t>
  </si>
  <si>
    <t>https://podminky.urs.cz/item/CS_URS_2025_02/966006132</t>
  </si>
  <si>
    <t>" BT 12/ DM svislého DZ, ponechávané uložit a ochránit, rušené SDZ do skladu /celk. 16 ks "</t>
  </si>
  <si>
    <t xml:space="preserve">" DM sloupek (sloupky do skladu všechny) +bet.patka (cedule jsou DM jinou položkou)"   </t>
  </si>
  <si>
    <t>" výkaz značek del cedulí "                    16</t>
  </si>
  <si>
    <t>" odpočet 2 cedule na 1 sloupku"        -(2+1+1)</t>
  </si>
  <si>
    <t>154</t>
  </si>
  <si>
    <t>966006211</t>
  </si>
  <si>
    <t>Odstranění svislých dopravních značek ze sloupů, sloupků nebo konzol</t>
  </si>
  <si>
    <t>-821135917</t>
  </si>
  <si>
    <t>https://podminky.urs.cz/item/CS_URS_2025_02/966006211</t>
  </si>
  <si>
    <t>" BT 12/ DM svislého DZ, ponechávané uložit a ochránit, rušené SDZ do skladu /celk. 16 ks"</t>
  </si>
  <si>
    <t xml:space="preserve">" DM cedule  16ks ze sloupků"      </t>
  </si>
  <si>
    <t>" výkr. SO  03.06  Situce doprav. značení  "</t>
  </si>
  <si>
    <t>" z toho: rušené do skladu =9ks"               16-7</t>
  </si>
  <si>
    <t>" z toho: znovu osazené stávací cedule(na nový sloupek)"     7</t>
  </si>
  <si>
    <t>155</t>
  </si>
  <si>
    <t>966007123</t>
  </si>
  <si>
    <t>Odstranění vodorovného značení frézováním plastu z plochy</t>
  </si>
  <si>
    <t>1721394917</t>
  </si>
  <si>
    <t>https://podminky.urs.cz/item/CS_URS_2025_02/966007123</t>
  </si>
  <si>
    <t>" BT 13 /odstranění VDZ plast / odfrézování - STOP čára: 3,5mb  "   0,5*3,5</t>
  </si>
  <si>
    <t>156</t>
  </si>
  <si>
    <t>979024443</t>
  </si>
  <si>
    <t>Očištění vybouraných obrubníků a krajníků silničních</t>
  </si>
  <si>
    <t>1753932089</t>
  </si>
  <si>
    <t>https://podminky.urs.cz/item/CS_URS_2025_02/979024443</t>
  </si>
  <si>
    <t xml:space="preserve">" BT  3/  (DM  kamenných obrubníků a krajníků) celkem 138,0mb"               </t>
  </si>
  <si>
    <t xml:space="preserve">" jejich očištění pro další použití, uložení pro další použ.na palety v místě stavby" </t>
  </si>
  <si>
    <t>157</t>
  </si>
  <si>
    <t>979071112</t>
  </si>
  <si>
    <t>Očištění dlažebních kostek velkých s původním spárováním živičnou směsí nebo MC</t>
  </si>
  <si>
    <t>-375795153</t>
  </si>
  <si>
    <t>https://podminky.urs.cz/item/CS_URS_2025_02/979071112</t>
  </si>
  <si>
    <t>" z toho VŽK  (1 řádek)"            (18,9+19,2)*((0,16+0,26)/2)</t>
  </si>
  <si>
    <t>158</t>
  </si>
  <si>
    <t>979071122</t>
  </si>
  <si>
    <t>Očištění dlažebních kostek drobných s původním spárováním živičnou směsí nebo MC</t>
  </si>
  <si>
    <t>-2118968450</t>
  </si>
  <si>
    <t>https://podminky.urs.cz/item/CS_URS_2025_02/979071122</t>
  </si>
  <si>
    <t>" z toho DŽK  37,3mb (2 řádek)"                 (37,3*2)*0,10</t>
  </si>
  <si>
    <t>159</t>
  </si>
  <si>
    <t>997221131</t>
  </si>
  <si>
    <t>Vodorovná doprava vybouraných hmot nošením do 50 m</t>
  </si>
  <si>
    <t>362955870</t>
  </si>
  <si>
    <t>https://podminky.urs.cz/item/CS_URS_2025_02/997221131</t>
  </si>
  <si>
    <t xml:space="preserve">" přesun po očištění  obruba a uložení v rámci staveniště (90% z DM)"    </t>
  </si>
  <si>
    <t>" BT  3/  (DM  kamenných obrubníků a krajníků)  celkem 138  mb"</t>
  </si>
  <si>
    <t>" z toho obrubník OP3 (250/200) "      (48,0*0,125)*0,90</t>
  </si>
  <si>
    <t>" z toho krajník G3 (100/200)=138m -odpočet OP3 (250/200) "    ((138,0-48,0)*0,054)*0,90</t>
  </si>
  <si>
    <t>160</t>
  </si>
  <si>
    <t>1329334710</t>
  </si>
  <si>
    <t>161</t>
  </si>
  <si>
    <t>1726789278</t>
  </si>
  <si>
    <t>SUTsypkSMES03*(2-1)</t>
  </si>
  <si>
    <t>SUTkameni03*(2-1)</t>
  </si>
  <si>
    <t>SUTasfaltF03*(2-1)</t>
  </si>
  <si>
    <t>SUTasfaltB03*(2-1)</t>
  </si>
  <si>
    <t>SUT1betSYPK03*(2-1)</t>
  </si>
  <si>
    <t>162</t>
  </si>
  <si>
    <t>736862006</t>
  </si>
  <si>
    <t>163</t>
  </si>
  <si>
    <t>-528828177</t>
  </si>
  <si>
    <t>SUT1betKUS03*(2-1)</t>
  </si>
  <si>
    <t>" sklda investora "</t>
  </si>
  <si>
    <t>SUTinvestKUS03*(10-1)</t>
  </si>
  <si>
    <t>SUTocel03*(5-1)</t>
  </si>
  <si>
    <t>164</t>
  </si>
  <si>
    <t>-1504856878</t>
  </si>
  <si>
    <t>165</t>
  </si>
  <si>
    <t>-335210634</t>
  </si>
  <si>
    <t>SUTasfaltF03*0</t>
  </si>
  <si>
    <t>SUTasfaltB03*0</t>
  </si>
  <si>
    <t>166</t>
  </si>
  <si>
    <t>361063180</t>
  </si>
  <si>
    <t xml:space="preserve">" recyklovatelná směsná suť:  sypká s příměsí, cca do 60% z celk. sutě  HSV/odd.9 "              </t>
  </si>
  <si>
    <t>0,60*3,502</t>
  </si>
  <si>
    <t>167</t>
  </si>
  <si>
    <t>1092338818</t>
  </si>
  <si>
    <t>" bet. chodník.obrubníky  vč.lože stojaté 124m "                               124,0*0,205</t>
  </si>
  <si>
    <t>" rozbité kamen. obrubníky ležaté (10% z předlažby 48m) "     0,10*(48,0*0,125)</t>
  </si>
  <si>
    <t>" rozbité kamen. krajníky  (10% z předlažby 90m) "                      0,10*(90,0*0,053)</t>
  </si>
  <si>
    <t xml:space="preserve">" bet.skruže UV a přípojky/ 1x set. odd8 -odpočet mříže "       1,054-0,100                             </t>
  </si>
  <si>
    <t>" rozbité kostky DŽK 74,6m  (10%)"                0,10*(74,6*0,024)</t>
  </si>
  <si>
    <t>" rozbité kostky VŽK 38,1m  (10%)"                0,10*(38,1*0,065)</t>
  </si>
  <si>
    <t>" bet.lože z předlažby kamen.obrub 48m "     48,0*(0,305-0,125)</t>
  </si>
  <si>
    <t>" bet.lože z předlažby krajníků  90m "                90,0*(0,230-0,053)</t>
  </si>
  <si>
    <t>" bet.lože z DM kostek DŽK 74,6m "                74,6*(0,115-0,024)</t>
  </si>
  <si>
    <t>" bet.lože z DM kostek VŽK  38,1m "                38,10*(0,145-0,065)</t>
  </si>
  <si>
    <t xml:space="preserve">" bet.patky DM mobiliáře a SDZ/odd. 9 -odpočet ocel.zábradlí 36m  a značek SDZ"      </t>
  </si>
  <si>
    <t>2,458-(36*0,005+12*0,005+16*0,002)</t>
  </si>
  <si>
    <t>-SUTsypkSMES03</t>
  </si>
  <si>
    <t>997221873-1</t>
  </si>
  <si>
    <t>Poplatek za uložení na recyklační skládce (skládkovné) stavebního odpadu zeminy a kamení zatříděného do Katalogu odpadů pod kódem 17 05 04.</t>
  </si>
  <si>
    <t>831139636</t>
  </si>
  <si>
    <t>" suť a hmoty celkem "              318,869</t>
  </si>
  <si>
    <t>" kamen. obrubníky ležaté (90% ze 48m)"     -0,90*(48,0*0,125)</t>
  </si>
  <si>
    <t>" kamen. krajníky stojaté (90% ze 90m)"        -0,90*(90,0*0,053)</t>
  </si>
  <si>
    <t>" přeložené ceduule SDZ 3ks"                              -3*0,002</t>
  </si>
  <si>
    <t>-SUT1betKUS03</t>
  </si>
  <si>
    <t>-SUT1betSYPK03</t>
  </si>
  <si>
    <t>-SUTasfaltF03</t>
  </si>
  <si>
    <t>-SUTasfaltB03</t>
  </si>
  <si>
    <t>-SUTinvestKUS03</t>
  </si>
  <si>
    <t>-SUTocel03</t>
  </si>
  <si>
    <t>169</t>
  </si>
  <si>
    <t>997221875-1</t>
  </si>
  <si>
    <t>Poplatek za uložení na recyklační skládce (skládkovné) stavebního odpadu asfaltového bez obsahu dehtu zatříděného do Katalogu odpadů pod kódem 17 03 02. - frézovaný asfalt</t>
  </si>
  <si>
    <t>-966604462</t>
  </si>
  <si>
    <t>" frézované živice bez dehtu= viz. IGP str. 8- kvalitat.třídy ZAS-T1 dle vyhlášky č. 283/2023 Sb"</t>
  </si>
  <si>
    <t>" frézovaný asfalt:   tl. 0,10m  735 m2"              735,0*0,230</t>
  </si>
  <si>
    <t>170</t>
  </si>
  <si>
    <t>846954545</t>
  </si>
  <si>
    <t>" bouraný asfalt:   tl. 0,10m  320 m2"              320,0*0,220</t>
  </si>
  <si>
    <t>171</t>
  </si>
  <si>
    <t>99722187-01</t>
  </si>
  <si>
    <t>DODAVATEL NACENÍ částkou 1 Kč (bez DPH) /t  -  Poplatek za uložení stavebního odpadu - skládka investora</t>
  </si>
  <si>
    <t>162757636</t>
  </si>
  <si>
    <t>" POZNÁMKA:  Položka je určena pro vyčíslení sutě a hmot"</t>
  </si>
  <si>
    <t xml:space="preserve">" do skladu investora /správce komunikace / do 10km,  -bez poplatku " </t>
  </si>
  <si>
    <t>" bilance tonáže z této položky je pak použita pro odvozy sutí a hmot na místo určené investorem  "</t>
  </si>
  <si>
    <t>Mezisoučet          POZNÁMKA K POLOŽCE</t>
  </si>
  <si>
    <t>" nerozbité kostky DŽK 74,6m  (90%)"                0,90*(74,6*0,024)</t>
  </si>
  <si>
    <t>" nerozbité kostky VŽK 38,1m  (90%)"                0,90*(38,1*0,065)</t>
  </si>
  <si>
    <t>" DM značky/cedule SDZ (mimo 3ks zpět.použit.) "    (16-3)*0,002</t>
  </si>
  <si>
    <t>" DM značky/sloupky SDZ "                                                  12*0,005</t>
  </si>
  <si>
    <t>172</t>
  </si>
  <si>
    <t xml:space="preserve">Poplatky- výkup odpadu Železo a litina  -  kat. odpadu číslo 17 04 05 </t>
  </si>
  <si>
    <t>-419856067</t>
  </si>
  <si>
    <t>" DM koše UV:  (sběrna)/  zrušené  UV"      1*0,005</t>
  </si>
  <si>
    <t>" ocel. zábradlí 36m "                                      36,0*0,005</t>
  </si>
  <si>
    <t xml:space="preserve">" ocel výkup = *(-1)"                      </t>
  </si>
  <si>
    <t>SUTocel03*(-1)</t>
  </si>
  <si>
    <t>173</t>
  </si>
  <si>
    <t>399690661</t>
  </si>
  <si>
    <t xml:space="preserve">" přesun hmot celkem (základní přesun do 200m)"   </t>
  </si>
  <si>
    <t>604,045</t>
  </si>
  <si>
    <t>" - odpočty přesunů jiných materiálů /geotextilie sanace (odd.1.10 samostatně)"</t>
  </si>
  <si>
    <t>-PresunTEXTILsan03</t>
  </si>
  <si>
    <t>" - odpočty přesunů jiných materiálů /ostatní"</t>
  </si>
  <si>
    <t>-PresunSTERK03</t>
  </si>
  <si>
    <t>-PresunTRUBbet03</t>
  </si>
  <si>
    <t>-PresunPVCtrub03</t>
  </si>
  <si>
    <t>PresunDLAZBY03</t>
  </si>
  <si>
    <t>Součet           dlažby, obruby</t>
  </si>
  <si>
    <t>174</t>
  </si>
  <si>
    <t>-555282825</t>
  </si>
  <si>
    <t>" odd. 1/ kamenivo zásypy, obsypy "   54,153</t>
  </si>
  <si>
    <t>" odd. 4/kamenivo lože IS "                    10,642-(0,087+0,027)</t>
  </si>
  <si>
    <t>" část.odd 5/přesun malé štěrk.plochy +zaprávky  (lokální rozvozy)"   112,944</t>
  </si>
  <si>
    <t>Součet   přesun  malé štěrk.plochy , zásypy, obsypy</t>
  </si>
  <si>
    <t>175</t>
  </si>
  <si>
    <t>998274101</t>
  </si>
  <si>
    <t>Přesun hmot pro trubní vedení z trub betonových otevřený výkop</t>
  </si>
  <si>
    <t>-915235892</t>
  </si>
  <si>
    <t>https://podminky.urs.cz/item/CS_URS_2025_02/998274101</t>
  </si>
  <si>
    <t>"odd.4 / bet.prstence UV"            0,087+0,027</t>
  </si>
  <si>
    <t>" odd. 8 / nové beton. UV "          0,729</t>
  </si>
  <si>
    <t>Mezisoučet        přesun skruže UV</t>
  </si>
  <si>
    <t xml:space="preserve">Součet       </t>
  </si>
  <si>
    <t>176</t>
  </si>
  <si>
    <t>998276101</t>
  </si>
  <si>
    <t>Přesun hmot pro trubní vedení z trub z plastických hmot otevřený výkop</t>
  </si>
  <si>
    <t>-1040087606</t>
  </si>
  <si>
    <t>https://podminky.urs.cz/item/CS_URS_2025_02/998276101</t>
  </si>
  <si>
    <t>" odd.2/ plast.drenáže 53m "     53*0,00158</t>
  </si>
  <si>
    <t>" odd. 8 / celkem "                          0,746</t>
  </si>
  <si>
    <t>" -odd. 8 / nové beton. UV "      -0,729</t>
  </si>
  <si>
    <t>Součet          přesun hmot plastové trubky</t>
  </si>
  <si>
    <t>177</t>
  </si>
  <si>
    <t>-1804197370</t>
  </si>
  <si>
    <t>" BT 19/ ochrana kabelů - půlená chránička (výkop, položení lože, chránička, obsyp, dohutnění, folie, ŠP - viz řez)"</t>
  </si>
  <si>
    <t>" (zemní práce odd.1, lože odd.4 HSV) "</t>
  </si>
  <si>
    <t>delCHRAN03*0,001</t>
  </si>
  <si>
    <t>178</t>
  </si>
  <si>
    <t>460671114</t>
  </si>
  <si>
    <t>Výstražná fólie pro krytí kabelů šířky přes 35 do 40 cm</t>
  </si>
  <si>
    <t>-360748438</t>
  </si>
  <si>
    <t>https://podminky.urs.cz/item/CS_URS_2025_02/460671114</t>
  </si>
  <si>
    <t>179</t>
  </si>
  <si>
    <t>-1992896407</t>
  </si>
  <si>
    <t>" BT 19/ /  dělené chráničky na stávaj.kabely SLP"</t>
  </si>
  <si>
    <t>180</t>
  </si>
  <si>
    <t>-794129392</t>
  </si>
  <si>
    <t>"  Situace  /  utěsnění konců dělených Chrániček "</t>
  </si>
  <si>
    <t>" chráničky dělené "         (PI*(0,100/2)^2*0,20)*2*4</t>
  </si>
  <si>
    <t>181</t>
  </si>
  <si>
    <t>262645727</t>
  </si>
  <si>
    <t>" dělená trubka D110/D100"   63,0</t>
  </si>
  <si>
    <t xml:space="preserve">Mezisoučet    dělená chránička </t>
  </si>
  <si>
    <t>182</t>
  </si>
  <si>
    <t>-125042881</t>
  </si>
  <si>
    <t>" BT 19/  dělené chráničky na stávaj.kabely "</t>
  </si>
  <si>
    <t>delCHRAN03*1,10*1,05</t>
  </si>
  <si>
    <t>183</t>
  </si>
  <si>
    <t>-1637929359</t>
  </si>
  <si>
    <t>SO 04 - ŘEŠENÍ ZELENĚ</t>
  </si>
  <si>
    <t>SO 04.1 - Ošetření stávajících dřevin</t>
  </si>
  <si>
    <t>Praha 4</t>
  </si>
  <si>
    <t>HSV - HSV</t>
  </si>
  <si>
    <t xml:space="preserve">    a - Pěstební opatření na ponechaných dřevinách</t>
  </si>
  <si>
    <t>a</t>
  </si>
  <si>
    <t>Pěstební opatření na ponechaných dřevinách</t>
  </si>
  <si>
    <t>184852235</t>
  </si>
  <si>
    <t>Řez stromu zdravotní o ploše koruny přes 60 do 90 m2 lezeckou technikou</t>
  </si>
  <si>
    <t>-1975312889</t>
  </si>
  <si>
    <t>https://podminky.urs.cz/item/CS_URS_2025_02/184852235</t>
  </si>
  <si>
    <t>"Odkaz VV na příslušnou část dokumentace"</t>
  </si>
  <si>
    <t>"Výkaz výměr dle BILANČNÍ TABULKY - SO 04 ŘEŠENÍ ZELENĚ, viz. Příloha PD, (dále už jen BT/...)"</t>
  </si>
  <si>
    <t>"Poznámka odkazu VV na příslušn.část dokument.platí pro všechny položky  SO 04"</t>
  </si>
  <si>
    <t>"BT 3 plocha koruny 60-90 m2 - inv.č. 3, 8, 10" 3</t>
  </si>
  <si>
    <t>184852237</t>
  </si>
  <si>
    <t>Řez stromu zdravotní o ploše koruny přes 120 do 150 m2 lezeckou technikou</t>
  </si>
  <si>
    <t>-813912122</t>
  </si>
  <si>
    <t>https://podminky.urs.cz/item/CS_URS_2025_02/184852237</t>
  </si>
  <si>
    <t>"BT 4 plocha koruny 120-150 m2 - inv.č. 1, 7, 12, 13, 28, 29" 6</t>
  </si>
  <si>
    <t>184852239</t>
  </si>
  <si>
    <t>Řez stromu zdravotní o ploše koruny přes 180 do 210 m2 lezeckou technikou</t>
  </si>
  <si>
    <t>-741297886</t>
  </si>
  <si>
    <t>https://podminky.urs.cz/item/CS_URS_2025_02/184852239</t>
  </si>
  <si>
    <t>"BT 5 plocha koruny 180-210 m2 inv.č. 24, 6" 2</t>
  </si>
  <si>
    <t>184852241</t>
  </si>
  <si>
    <t>Řez stromu zdravotní o ploše koruny přes 210 do 240 m2 lezeckou technikou</t>
  </si>
  <si>
    <t>1839965986</t>
  </si>
  <si>
    <t>https://podminky.urs.cz/item/CS_URS_2025_02/184852241</t>
  </si>
  <si>
    <t>"BT 6 plocha koruny 210-240 m2 - inv.č. 14, 25" 2</t>
  </si>
  <si>
    <t>184852242</t>
  </si>
  <si>
    <t>Řez stromu zdravotní o ploše koruny přes 240 do 270 m2 lezeckou technikou</t>
  </si>
  <si>
    <t>-1527738113</t>
  </si>
  <si>
    <t>https://podminky.urs.cz/item/CS_URS_2025_02/184852242</t>
  </si>
  <si>
    <t>"BT 7 plocha koruny 240-270 m2 - inv.č. 2, 4, 5" 3</t>
  </si>
  <si>
    <t>1848523-0290</t>
  </si>
  <si>
    <t>Odvoz a likvidace dřevní hmoty z prořezů stromů: zdravotní, redukční a bezpečnostní řez pl.30-90m2</t>
  </si>
  <si>
    <t>vlastní</t>
  </si>
  <si>
    <t>840726300</t>
  </si>
  <si>
    <t>1848523-02180</t>
  </si>
  <si>
    <t>Odvoz a likvidace dřevní hmoty z prořezů stromů: zdravotní a bezpečnostní řez pl.90-180m2</t>
  </si>
  <si>
    <t>1875020057</t>
  </si>
  <si>
    <t>1848523-02300</t>
  </si>
  <si>
    <t>Odvoz a likvidace dřevní hmoty z prořezů stromů: zdravotní a bezpečnostní řez pl.180-330m2</t>
  </si>
  <si>
    <t>-1764145290</t>
  </si>
  <si>
    <t>184818311-1</t>
  </si>
  <si>
    <t>Instalace dynamické vazby pro zajištění koruny stromu 1 lanem</t>
  </si>
  <si>
    <t>887166711</t>
  </si>
  <si>
    <t>https://podminky.urs.cz/item/CS_URS_2025_02/184818311-1</t>
  </si>
  <si>
    <t>"BT 8 vazba v koruně včetně materiálu a instalace - inv.č. 6, 7, 2" 3</t>
  </si>
  <si>
    <t>67543204</t>
  </si>
  <si>
    <t>vazba stromu bezpečnostní dynamická nosnost lana 4t</t>
  </si>
  <si>
    <t>sada</t>
  </si>
  <si>
    <t>-1883463748</t>
  </si>
  <si>
    <t>1689963617</t>
  </si>
  <si>
    <t>SO 04.2 - Výsadba stromu</t>
  </si>
  <si>
    <t xml:space="preserve">    a - Výsadba stromu</t>
  </si>
  <si>
    <t xml:space="preserve">    b - ROZVOJOVÁ PÉČE (od založení do předání stavby při podzimní výsadbě)</t>
  </si>
  <si>
    <t>171201231-61</t>
  </si>
  <si>
    <t>Náklady na recyklaci - zeminy s drny a kamení - ve vlastním odpadovém hospodářství zhotovitele nebo poplatek za uložení recyklační skládce</t>
  </si>
  <si>
    <t>-1661998947</t>
  </si>
  <si>
    <t>"BT 10 Výsadba stromu listnatého 20/25 s 50% výměnnou půdy" 5*0,5</t>
  </si>
  <si>
    <t>"BT 16 Výsadba stromu listnatého vícekmenného 250-300 cm s 50% výměnnou půdy" 5*0,5</t>
  </si>
  <si>
    <t>"tonáž bude upřesněna dle skutečné realizace"</t>
  </si>
  <si>
    <t>174111109</t>
  </si>
  <si>
    <t>Příplatek k zásypu za ruční prohození sypaniny sítem</t>
  </si>
  <si>
    <t>-1543379492</t>
  </si>
  <si>
    <t>https://podminky.urs.cz/item/CS_URS_2025_02/174111109</t>
  </si>
  <si>
    <t>"+ 40% prohozu na pročištění" 10*0,4</t>
  </si>
  <si>
    <t>183101221</t>
  </si>
  <si>
    <t>Jamky pro výsadbu s výměnou 50 % půdy zeminy skupiny 1 až 4 obj přes 0,4 do 1 m3 v rovině a svahu do 1:5</t>
  </si>
  <si>
    <t>-1034443509</t>
  </si>
  <si>
    <t>https://podminky.urs.cz/item/CS_URS_2025_02/183101221</t>
  </si>
  <si>
    <t>"BT 10 Výsadba stromu listnatého 20/25 s 50% výměnnou půdy" 5</t>
  </si>
  <si>
    <t>"BT 16 Výsadba stromu listnatého vícekmenného 250-300 cm s 50% výměnnou půdy" 5</t>
  </si>
  <si>
    <t>183403132</t>
  </si>
  <si>
    <t>Obdělání půdy rytím v zemině skupiny 3 v rovině a svahu do 1:5</t>
  </si>
  <si>
    <t>260233258</t>
  </si>
  <si>
    <t>https://podminky.urs.cz/item/CS_URS_2025_02/183403132</t>
  </si>
  <si>
    <t>"Mechan. rozpojení dna a stěn jámy pro výsadbu stromu"</t>
  </si>
  <si>
    <t>"dno" (1*10)</t>
  </si>
  <si>
    <t>"stěny" (0,8*4*10)</t>
  </si>
  <si>
    <t>10321100-1</t>
  </si>
  <si>
    <t>Substrát - písčitý substrát – písek 40% (bez nulové frakce), ornice 60 % + půdní kondicionér (cca. 1 kg na m3 substrátu) a mykorrhizní houby</t>
  </si>
  <si>
    <t>978003833</t>
  </si>
  <si>
    <t>"BT 20 substrát" 10*0,6</t>
  </si>
  <si>
    <t xml:space="preserve">"vč. 20 % sléhavost materiálu" </t>
  </si>
  <si>
    <t>"Pozn. substrát bude před realizací vyvzorkován a schválen architektem."</t>
  </si>
  <si>
    <t>184911332</t>
  </si>
  <si>
    <t>Drenážní vrstva záhonu pro výsadby v rovině nebo ve svahu do 1:5 pl přes 8 do 10 m2 hl přes 50 do 150 mm</t>
  </si>
  <si>
    <t>884742159</t>
  </si>
  <si>
    <t>https://podminky.urs.cz/item/CS_URS_2025_02/184911332</t>
  </si>
  <si>
    <t>"BT 21 drenážní vrstva štěrk 16/32" 10</t>
  </si>
  <si>
    <t>"položka vč. štěrku 16/32, tl. 100 mm"</t>
  </si>
  <si>
    <t>184102116</t>
  </si>
  <si>
    <t>Výsadba dřeviny s balem D přes 0,6 do 0,8 m do jamky se zalitím v rovině a svahu do 1:5</t>
  </si>
  <si>
    <t>-1975698841</t>
  </si>
  <si>
    <t>https://podminky.urs.cz/item/CS_URS_2025_02/184102116</t>
  </si>
  <si>
    <t>0265025-2501</t>
  </si>
  <si>
    <t>Acer platanoides (javor mléč) - strom alejový listnatý, obvod kmene 20/25, výška nasazení koruny min. 2 m, zemní bal</t>
  </si>
  <si>
    <t>-253458129</t>
  </si>
  <si>
    <t>"BT 11 acer platanoides" 1</t>
  </si>
  <si>
    <t>0265025-2502</t>
  </si>
  <si>
    <t>Acer pseudoplatanus ´Atropurpureum´ (javor klen) - strom alejový listnatý, obvod kmene 20/25, výška nasazení koruny min. 2 m, zemní bal</t>
  </si>
  <si>
    <t>-1643542581</t>
  </si>
  <si>
    <t>"BT 12 Acer pseudoplatanus ´Atropurpureum´" 1</t>
  </si>
  <si>
    <t>0265025-2503</t>
  </si>
  <si>
    <t>Acer pseudoplatanus (javor klen) - strom alejový listnatý, obvod kmene 20/25, výška nasazení koruny min. 2 m, zemní bal</t>
  </si>
  <si>
    <t>-379267023</t>
  </si>
  <si>
    <t>"BT 13 Acer pseudoplatanus" 1</t>
  </si>
  <si>
    <t>0265025-2504</t>
  </si>
  <si>
    <t>Liriodendron tulipifera (liliovník tulipánokvětý) - strom alejový listnatý, obvod kmene 20/25, výška nasazení koruny min. 2 m, zemní bal</t>
  </si>
  <si>
    <t>-771885039</t>
  </si>
  <si>
    <t>"BT 14 Liriodendron tulipifera" 1</t>
  </si>
  <si>
    <t>0265025-2505</t>
  </si>
  <si>
    <t>Prunus avium ´Plena´ (třešeň ptačí) - strom alejový listnatý, obvod kmene 20/25, výška nasazení koruny min. 2 m, zemní bal</t>
  </si>
  <si>
    <t>-1010132419</t>
  </si>
  <si>
    <t>"BT 15 Prunus avium ´Plena´" 1</t>
  </si>
  <si>
    <t>0265025-2506</t>
  </si>
  <si>
    <t>Acer campestre (javor babyka) - vícekmen listnatý, výška 250/300, zemní bal</t>
  </si>
  <si>
    <t>501412643</t>
  </si>
  <si>
    <t>"BT 17 Acer campestre" 2</t>
  </si>
  <si>
    <t>0265025-2507</t>
  </si>
  <si>
    <t>Prunus avium ´Plena´ (třešeň ptačí) - vícekmen listnatý, výška 250/300, zemní bal</t>
  </si>
  <si>
    <t>-805062280</t>
  </si>
  <si>
    <t>"BT 18 Prunus avium ´Plena´" 2</t>
  </si>
  <si>
    <t>0265025-2508</t>
  </si>
  <si>
    <t>Magnolia kobus (šácholan japonský) - vícekmen listnatý, výška 250/300, zemní bal</t>
  </si>
  <si>
    <t>1174524241</t>
  </si>
  <si>
    <t>"BT 19 Magnolia kobus" 1</t>
  </si>
  <si>
    <t>184215133</t>
  </si>
  <si>
    <t>Ukotvení kmene dřevin v rovině nebo na svahu do 1:5 třemi kůly D do 0,1 m dl přes 2 do 3 m</t>
  </si>
  <si>
    <t>-1377832299</t>
  </si>
  <si>
    <t>https://podminky.urs.cz/item/CS_URS_2025_02/184215133</t>
  </si>
  <si>
    <t>"BT 22 kotvení stromu ke 3 kůlům " 5</t>
  </si>
  <si>
    <t>"Položka je vč. dodávek drátů a pásky a jutoviny"</t>
  </si>
  <si>
    <t>184215113</t>
  </si>
  <si>
    <t>Ukotvení kmene dřevin v rovině nebo na svahu do 1:5 jedním kůlem D do 0,1 m dl přes 2 do 3 m</t>
  </si>
  <si>
    <t>312813423</t>
  </si>
  <si>
    <t>https://podminky.urs.cz/item/CS_URS_2025_02/184215113</t>
  </si>
  <si>
    <t>"BT 23 kotvení stromu k 1 kůlu" 5</t>
  </si>
  <si>
    <t>60591257</t>
  </si>
  <si>
    <t>kůl vyvazovací dřevěný impregnovaný D 8cm dl 3m</t>
  </si>
  <si>
    <t>506208611</t>
  </si>
  <si>
    <t>"BT 24 dřevěný kůl, průměr 8 cm, délka 3 m" 5*3+5</t>
  </si>
  <si>
    <t>60591320-1</t>
  </si>
  <si>
    <t>dřevěná půlkulatina odkorněná D 8 cm</t>
  </si>
  <si>
    <t>1674665131</t>
  </si>
  <si>
    <t>"3 řady spojovacích příčlí kotvících kůlů"</t>
  </si>
  <si>
    <t>3*3*0,7*5</t>
  </si>
  <si>
    <t>185802114</t>
  </si>
  <si>
    <t>Hnojení půdy umělým hnojivem k jednotlivým rostlinám v rovině a svahu do 1:5</t>
  </si>
  <si>
    <t>1038702865</t>
  </si>
  <si>
    <t>https://podminky.urs.cz/item/CS_URS_2025_02/185802114</t>
  </si>
  <si>
    <t>"BT 25 hnojení tabletovým pomalu rozpustným hnojivem 5 ks/ strom" 10*5*0,010*0,001</t>
  </si>
  <si>
    <t>25111111-01</t>
  </si>
  <si>
    <t xml:space="preserve">hnojivo postupně rozpustné k rostlinám - tablety 10g </t>
  </si>
  <si>
    <t>647579417</t>
  </si>
  <si>
    <t>10*5</t>
  </si>
  <si>
    <t>184215413</t>
  </si>
  <si>
    <t>Zhotovení závlahové mísy dřevin D přes 1,0 m v rovině nebo na svahu do 1:5</t>
  </si>
  <si>
    <t>-1877793401</t>
  </si>
  <si>
    <t>https://podminky.urs.cz/item/CS_URS_2025_02/184215413</t>
  </si>
  <si>
    <t>"BT 26 zhotovení závlahové mísy" 10</t>
  </si>
  <si>
    <t>184911421</t>
  </si>
  <si>
    <t>Mulčování rostlin kůrou tl do 0,1 m v rovině a svahu do 1:5</t>
  </si>
  <si>
    <t>895694894</t>
  </si>
  <si>
    <t>https://podminky.urs.cz/item/CS_URS_2025_02/184911421</t>
  </si>
  <si>
    <t>"BT 27 mulčování jemně drcenou borkou, tloušťka 10 cm" 10</t>
  </si>
  <si>
    <t>10391100</t>
  </si>
  <si>
    <t>kůra mulčovací VL</t>
  </si>
  <si>
    <t>1265971381</t>
  </si>
  <si>
    <t>10*0,1</t>
  </si>
  <si>
    <t>184501141-09</t>
  </si>
  <si>
    <t>Zhotovení obalu z plastové chráničky kmene proti poškození sekačkou - v rovině ve svahu do 1:5</t>
  </si>
  <si>
    <t>-1269836496</t>
  </si>
  <si>
    <t>"BT 28 Chránička kmene proti mechanickému poškození" 10</t>
  </si>
  <si>
    <t>61894009-01</t>
  </si>
  <si>
    <t>chránička kmene proti poškození strunovou sekačkou - polyethylen PE, zelená: v.21cm, dl. 36cm (1ks pro kmen do D11cm, pro větší D spoje zámky více ks)</t>
  </si>
  <si>
    <t>-112913772</t>
  </si>
  <si>
    <t>2*10</t>
  </si>
  <si>
    <t>184813162-2</t>
  </si>
  <si>
    <t>Zřízení ochranného nátěru kmene stromu do výšky 2 m obvodu přes 180 do 250 mm</t>
  </si>
  <si>
    <t>-1040122859</t>
  </si>
  <si>
    <t>"BT 29 Ochranný nátěr kmene proti korní spále" 10</t>
  </si>
  <si>
    <t>25234029-02</t>
  </si>
  <si>
    <t xml:space="preserve">ochranný nátěr na kmeny - ochrana proti  korní spále (bal.10 kg), spotřeba cca 1 kg/m2 </t>
  </si>
  <si>
    <t>kg</t>
  </si>
  <si>
    <t>-1968022149</t>
  </si>
  <si>
    <t>0,25*2*5 +0,1*2*5*5</t>
  </si>
  <si>
    <t>185804311</t>
  </si>
  <si>
    <t>Zalití rostlin vodou plocha do 20 m2</t>
  </si>
  <si>
    <t>1472952007</t>
  </si>
  <si>
    <t>https://podminky.urs.cz/item/CS_URS_2025_02/185804311</t>
  </si>
  <si>
    <t>"BT 30 zalití včetně vody a dovozu"</t>
  </si>
  <si>
    <t>"v ceně položky je i dodávka vody"</t>
  </si>
  <si>
    <t>185851121</t>
  </si>
  <si>
    <t>Dovoz vody pro zálivku rostlin za vzdálenost do 1000 m</t>
  </si>
  <si>
    <t>-1723373556</t>
  </si>
  <si>
    <t>https://podminky.urs.cz/item/CS_URS_2025_02/185851121</t>
  </si>
  <si>
    <t>184852322</t>
  </si>
  <si>
    <t>Řez stromu výchovný alejových stromů v přes 4 do 6 m</t>
  </si>
  <si>
    <t>-414474954</t>
  </si>
  <si>
    <t>https://podminky.urs.cz/item/CS_URS_2025_02/184852322</t>
  </si>
  <si>
    <t>"BT 31 Komparativní řez po výsadbě - alejové stromy" 5</t>
  </si>
  <si>
    <t>184852321</t>
  </si>
  <si>
    <t>Řez stromu výchovný špičáků a keřových stromů v do 4 m</t>
  </si>
  <si>
    <t>338025674</t>
  </si>
  <si>
    <t>https://podminky.urs.cz/item/CS_URS_2025_02/184852321</t>
  </si>
  <si>
    <t>"BT 31 Komparativní řez po výsadbě - vícekmeny" 5</t>
  </si>
  <si>
    <t>b</t>
  </si>
  <si>
    <t>ROZVOJOVÁ PÉČE (od založení do předání stavby při podzimní výsadbě)</t>
  </si>
  <si>
    <t>171201231-19</t>
  </si>
  <si>
    <t>Náklady na recyklaci biologicky rozložitelného odpadu ve vlastním odpadovém hospodářství zhotovitele nebo poplatek za uložení na kompostárně biologicky rozložitelného odpadu, kód odpadu 20 02 01</t>
  </si>
  <si>
    <t>1228409770</t>
  </si>
  <si>
    <t>"odhad tonáže odpadu z odplevelení: =  12-14 m3/ha, 100 kg/m3  = 14*100=1,4t/ha" (1,4*10)/10000</t>
  </si>
  <si>
    <t>184801121</t>
  </si>
  <si>
    <t>Ošetřování vysazených dřevin solitérních v rovině a svahu do 1:5</t>
  </si>
  <si>
    <t>647748527</t>
  </si>
  <si>
    <t>https://podminky.urs.cz/item/CS_URS_2025_02/184801121</t>
  </si>
  <si>
    <t>"BT 33 ošetření dřevin po výsadbě 2x cykl" 10*2</t>
  </si>
  <si>
    <t>"V cenách jsou započteny i náklady na odplevelení s nakypřením nebo vypletí"</t>
  </si>
  <si>
    <t>"odstranění poškozených částí dřeviny s případným složením odpadu na hromady"</t>
  </si>
  <si>
    <t>"naložení na DP, odvoz do 20 km a s jeho složením"</t>
  </si>
  <si>
    <t>"vč. vypletí  závlah.mísy"</t>
  </si>
  <si>
    <t>184911111-03</t>
  </si>
  <si>
    <t>Kontrola úvazků dřeviny ke kůlům</t>
  </si>
  <si>
    <t>-1813115467</t>
  </si>
  <si>
    <t>"BT 35 kontrola kotvení 1x" 10</t>
  </si>
  <si>
    <t>1707339185</t>
  </si>
  <si>
    <t>"BT 34 zálivka 5*100 l / strom" 10*0,10*5</t>
  </si>
  <si>
    <t>-1431423386</t>
  </si>
  <si>
    <t>10*0,10*5</t>
  </si>
  <si>
    <t>446670368</t>
  </si>
  <si>
    <t>SO 04.3 - Popínavé rostliny</t>
  </si>
  <si>
    <t xml:space="preserve">    a - Popínavé rostliny - soliterní výsadba</t>
  </si>
  <si>
    <t>Popínavé rostliny - soliterní výsadba</t>
  </si>
  <si>
    <t>-348559617</t>
  </si>
  <si>
    <t xml:space="preserve">"Odvoz odpadu na skládku / kompost vč. poplatku za skládkovné nebo recyklace na vlastní náklady ve vlastním odpadovém hospodářství" </t>
  </si>
  <si>
    <t>"BT 45 Výsadba popínavých rostlin" 22*0,03</t>
  </si>
  <si>
    <t>183101313</t>
  </si>
  <si>
    <t>Jamky pro výsadbu s výměnou 100 % půdy zeminy skupiny 1 až 4 obj přes 0,02 do 0,05 m3 v rovině a svahu do 1:5</t>
  </si>
  <si>
    <t>-1017353864</t>
  </si>
  <si>
    <t>https://podminky.urs.cz/item/CS_URS_2025_02/183101313</t>
  </si>
  <si>
    <t>"BT 45 Výsadba popínavých rostlin - solitérní výsadby na popnutí konstrukcí, jáma 0,03 m3/1ks" 22</t>
  </si>
  <si>
    <t>10321100</t>
  </si>
  <si>
    <t>zahradní substrát pro výsadbu VL</t>
  </si>
  <si>
    <t>761812459</t>
  </si>
  <si>
    <t>"BT 46 doplnění substrátu" 22*0,03</t>
  </si>
  <si>
    <t>184102110</t>
  </si>
  <si>
    <t>Výsadba dřeviny s balem D do 0,1 m do jamky se zalitím v rovině a svahu do 1:5</t>
  </si>
  <si>
    <t>-1335761632</t>
  </si>
  <si>
    <t>https://podminky.urs.cz/item/CS_URS_2025_02/184102110</t>
  </si>
  <si>
    <t>"BT 45 Výsadba popínavých rostlin" 22</t>
  </si>
  <si>
    <t>0265036-001</t>
  </si>
  <si>
    <t>Parthenocissus tricuspidata - přísavník trojcípý / ko 2L - typ ovíjivé a pnoucí dřeviny, kontejner., rozvětvené min.2 výhony, vyvazované</t>
  </si>
  <si>
    <t>670013740</t>
  </si>
  <si>
    <t>"BT 48 Parthenocissus tricuspidata - 60-80 cm, K 2l" 16</t>
  </si>
  <si>
    <t>0265036-002</t>
  </si>
  <si>
    <t>Parthenocissus quinquefolia - přísavník pětilistý / ko 2L - typ ovíjivé a pnoucí dřeviny, kontejner., rozvětvené min.2 výhony, vyvazované</t>
  </si>
  <si>
    <t>-859028141</t>
  </si>
  <si>
    <t>"BT 49 Parthenocissus quinquefolia - 60-80 cm, K 2l" 6</t>
  </si>
  <si>
    <t>-130810079</t>
  </si>
  <si>
    <t>"BT 50 hnojení rostlin tabletovým hnojivem 1 tableta/ks" 22*0,010*0,001+0,001</t>
  </si>
  <si>
    <t>990629762</t>
  </si>
  <si>
    <t>184215411</t>
  </si>
  <si>
    <t>Zhotovení závlahové mísy dřevin D do 0,5 m v rovině nebo na svahu do 1:5</t>
  </si>
  <si>
    <t>813699308</t>
  </si>
  <si>
    <t>https://podminky.urs.cz/item/CS_URS_2025_02/184215411</t>
  </si>
  <si>
    <t>"BT 47 zhotovení závlahové mísy a mulčování minerálním mulčem" 22</t>
  </si>
  <si>
    <t>184911151</t>
  </si>
  <si>
    <t>Mulčování záhonů kačírkem tl vrstvy přes 0,02 do 0,05 m v rovině a svahu do 1:5</t>
  </si>
  <si>
    <t>2111355341</t>
  </si>
  <si>
    <t>https://podminky.urs.cz/item/CS_URS_2025_02/184911151</t>
  </si>
  <si>
    <t>"BT 47 zhotovení závlahové mísy a mulčování minerálním mulčem - kamenná drť fr. 4/8 mm, vrstva 5 cm" 22*0,5</t>
  </si>
  <si>
    <t>58343810</t>
  </si>
  <si>
    <t>kamenivo drcené hrubé frakce 4/8</t>
  </si>
  <si>
    <t>-1680850940</t>
  </si>
  <si>
    <t>22*0,05*0,5*1,9</t>
  </si>
  <si>
    <t>1639411042</t>
  </si>
  <si>
    <t>"BT 51 zalití včetně vody a dovozu" 22*0,015*1</t>
  </si>
  <si>
    <t>"v ceně je i dodávka vody (bez dovozu)"</t>
  </si>
  <si>
    <t>-1191444068</t>
  </si>
  <si>
    <t>22*0,015*1</t>
  </si>
  <si>
    <t>2411001</t>
  </si>
  <si>
    <t>Navedení, kontrola pnutí výhonů pnoucích rostlin</t>
  </si>
  <si>
    <t>-412801650</t>
  </si>
  <si>
    <t>"BT 52 navedení rostlin" 22</t>
  </si>
  <si>
    <t>729057282</t>
  </si>
  <si>
    <t>"odhad tonáže odpadu z odplevelení: =  12-14 m3/ha, 100 kg/m3  = 14*100=1,4t/ha" (1,4*22*0,5)/10000</t>
  </si>
  <si>
    <t>185804211</t>
  </si>
  <si>
    <t>Vypletí záhonu květin s naložením a odvozem odpadu do 20 km v rovině a svahu do 1:5</t>
  </si>
  <si>
    <t>-4145297</t>
  </si>
  <si>
    <t>https://podminky.urs.cz/item/CS_URS_2025_02/185804211</t>
  </si>
  <si>
    <t>"BT 54 ošetření dřevin po výsadbě 2x cykl" 22*0,5</t>
  </si>
  <si>
    <t>1036059588</t>
  </si>
  <si>
    <t>"BT 55 zalití rostlin vodou cca 15 l/ks 5x" 22*0,015*5</t>
  </si>
  <si>
    <t>512542956</t>
  </si>
  <si>
    <t>22*0,015*5</t>
  </si>
  <si>
    <t>-223137447</t>
  </si>
  <si>
    <t>SO 04.4 - Parkový trávník</t>
  </si>
  <si>
    <t xml:space="preserve">    a - Založení parkového trávníku</t>
  </si>
  <si>
    <t xml:space="preserve">    b - ROZVOJOVÁ PÉČE (od založení do předání stavby při podzimním založení)</t>
  </si>
  <si>
    <t>Založení parkového trávníku</t>
  </si>
  <si>
    <t>82756972</t>
  </si>
  <si>
    <t>"BT 63 rozprostření a urovnání trávníkového substrátu tl. 10 cm" 1800</t>
  </si>
  <si>
    <t>10371500</t>
  </si>
  <si>
    <t>substrát pro trávníky VL</t>
  </si>
  <si>
    <t>1642170035</t>
  </si>
  <si>
    <t>"BT 64 speciální trávníkový substrát tl. 10 cm + 20 % sléhavost" 1800*0,1*1,2</t>
  </si>
  <si>
    <t>183403114</t>
  </si>
  <si>
    <t>Obdělání půdy kultivátorováním v rovině a svahu do 1:5</t>
  </si>
  <si>
    <t>-1750873146</t>
  </si>
  <si>
    <t>https://podminky.urs.cz/item/CS_URS_2025_02/183403114</t>
  </si>
  <si>
    <t>"BT 65 Rotavátorování - zapravení substrátu" 1800</t>
  </si>
  <si>
    <t>181151311</t>
  </si>
  <si>
    <t>Plošná úprava terénu přes 500 m2 zemina skupiny 1 až 4 nerovnosti přes 50 do 100 mm v rovinně a svahu do 1:5</t>
  </si>
  <si>
    <t>-1010418624</t>
  </si>
  <si>
    <t>https://podminky.urs.cz/item/CS_URS_2025_02/181151311</t>
  </si>
  <si>
    <t>"BT 66 Jemné terénní modelace - urovnání do +- 1 cm" 1800</t>
  </si>
  <si>
    <t>183403153</t>
  </si>
  <si>
    <t>Obdělání půdy hrabáním v rovině a svahu do 1:5</t>
  </si>
  <si>
    <t>1321786426</t>
  </si>
  <si>
    <t>https://podminky.urs.cz/item/CS_URS_2025_02/183403153</t>
  </si>
  <si>
    <t>"BT 67 hrabání 3x" 1800*3</t>
  </si>
  <si>
    <t>184813511</t>
  </si>
  <si>
    <t>Chemické odplevelení před založením kultury postřikem na široko v rovině a svahu do 1:5 ručně</t>
  </si>
  <si>
    <t>-5714629</t>
  </si>
  <si>
    <t>https://podminky.urs.cz/item/CS_URS_2025_02/184813511</t>
  </si>
  <si>
    <t>"BT 68 Odplevelení - 1x" 1800</t>
  </si>
  <si>
    <t>181451131</t>
  </si>
  <si>
    <t>Založení parkového trávníku výsevem pl přes 1000 m2 v rovině a ve svahu do 1:5</t>
  </si>
  <si>
    <t>-259137299</t>
  </si>
  <si>
    <t>https://podminky.urs.cz/item/CS_URS_2025_02/181451131</t>
  </si>
  <si>
    <t>"BT 69 Osetí včetně osiva (25 g/m2), parková směs do sucha" 1800</t>
  </si>
  <si>
    <t>00572490-B4</t>
  </si>
  <si>
    <t>osivo travní - parková směs do sucha, přesné složení upřesněno dle stanovištních podmínek během realizace a odsouhlaseno architektem, výsev 20-30 g/m2</t>
  </si>
  <si>
    <t>-2057810379</t>
  </si>
  <si>
    <t>"přesné složení upřesněno dle stanovištních podmínek během realizace a odsouhlaseno architektem" 1800*0,025</t>
  </si>
  <si>
    <t>183403161</t>
  </si>
  <si>
    <t>Obdělání půdy válením v rovině a svahu do 1:5</t>
  </si>
  <si>
    <t>-1578755373</t>
  </si>
  <si>
    <t>https://podminky.urs.cz/item/CS_URS_2025_02/183403161</t>
  </si>
  <si>
    <t>"BT 70 válcování 2x" 1800*2</t>
  </si>
  <si>
    <t>185802113</t>
  </si>
  <si>
    <t>Hnojení půdy umělým hnojivem na široko v rovině a svahu do 1:5</t>
  </si>
  <si>
    <t>-1886903405</t>
  </si>
  <si>
    <t>https://podminky.urs.cz/item/CS_URS_2025_02/185802113</t>
  </si>
  <si>
    <t>"BT 71 hnojení startovací (30g /m2)" 1800*0,03*0,001</t>
  </si>
  <si>
    <t>25191155-11</t>
  </si>
  <si>
    <t>hnojivo startovací - pro založení trávníků, spotřeba 30g/m2</t>
  </si>
  <si>
    <t>408596875</t>
  </si>
  <si>
    <t>1800*0,03*1,03</t>
  </si>
  <si>
    <t>185804312</t>
  </si>
  <si>
    <t>Zalití rostlin vodou plocha přes 20 m2</t>
  </si>
  <si>
    <t>1376742805</t>
  </si>
  <si>
    <t>https://podminky.urs.cz/item/CS_URS_2025_02/185804312</t>
  </si>
  <si>
    <t>"BT 72 zalití po založení trávníku 10l/m2"1800*0,01*1</t>
  </si>
  <si>
    <t>-646326638</t>
  </si>
  <si>
    <t>1800*0,01*1</t>
  </si>
  <si>
    <t>ROZVOJOVÁ PÉČE (od založení do předání stavby při podzimním založení)</t>
  </si>
  <si>
    <t>577787139</t>
  </si>
  <si>
    <t>"odhad tonáže odpadu po pokosení trávníku" (1*1800*0,05*0,3)/2</t>
  </si>
  <si>
    <t>185803111</t>
  </si>
  <si>
    <t>Ošetření trávníku shrabáním v rovině a svahu do 1:5</t>
  </si>
  <si>
    <t>2080191110</t>
  </si>
  <si>
    <t>https://podminky.urs.cz/item/CS_URS_2025_02/185803111</t>
  </si>
  <si>
    <t>"BT 75 kosení odplevelovací" 1800</t>
  </si>
  <si>
    <t>"V cenách započteno: pokosení se shrabáním a odvozem shrabu do 20km"</t>
  </si>
  <si>
    <t>-951756778</t>
  </si>
  <si>
    <t>"BT 76 hnojení (5 g dusíku/m2) po první seči" 1800*0,005*0,001*1,03</t>
  </si>
  <si>
    <t>25191155-13</t>
  </si>
  <si>
    <t>hnojivo dusíkaté granulované pro údržbu trávníků - spotřeba 5g/m2</t>
  </si>
  <si>
    <t>-117737545</t>
  </si>
  <si>
    <t>1800*0,005*1,03</t>
  </si>
  <si>
    <t>-1996463827</t>
  </si>
  <si>
    <t>"BT 74 zálivka 5x10l/m2" 1800*0,01*5</t>
  </si>
  <si>
    <t>-1985410841</t>
  </si>
  <si>
    <t>1800*0,01*5</t>
  </si>
  <si>
    <t>1738580459</t>
  </si>
  <si>
    <t>SO 04.5 - Trvalkové záhony</t>
  </si>
  <si>
    <t xml:space="preserve">    a - Trvalkové záhony</t>
  </si>
  <si>
    <t>183205111</t>
  </si>
  <si>
    <t>Založení záhonu v rovině a svahu do 1:5 zemina skupiny 1 a 2</t>
  </si>
  <si>
    <t>997263199</t>
  </si>
  <si>
    <t>https://podminky.urs.cz/item/CS_URS_2025_02/183205111</t>
  </si>
  <si>
    <t>"BT 84 kvetoucí záhony - plošné založení záhonu" 120</t>
  </si>
  <si>
    <t>916331111-02</t>
  </si>
  <si>
    <t>Osazení zahradní  obruby - ocelové lemovky - kotveno do terénu nebo bet.patek  stabilizační kulatinou po 1,5 m přivařením lemovky - bez dodávek</t>
  </si>
  <si>
    <t>1798549325</t>
  </si>
  <si>
    <t>"BT 85+86 ocelová pásovina 80/6 mm, žárový zinek + roxor 25 cm navařený na ocelovou pásovinu po 1,5 m" 39</t>
  </si>
  <si>
    <t>"v ceně položky bet. patky"</t>
  </si>
  <si>
    <t>13010268</t>
  </si>
  <si>
    <t>tyč ocelová plochá jakost S235JR (11 375) 80x6mm</t>
  </si>
  <si>
    <t>-668442726</t>
  </si>
  <si>
    <t>"BT 85 ocelová pásovina 80/6 mm, žárový zinek" 39*0,005*1,03</t>
  </si>
  <si>
    <t>13021012</t>
  </si>
  <si>
    <t>tyč ocelová kruhová žebírková DIN 488 jakost B500B (10 505) výztuž do betonu D 10mm</t>
  </si>
  <si>
    <t>-640682052</t>
  </si>
  <si>
    <t>"BT 86 roxor 25 cm navařený na ocelovou pásovinu po 1,5 m" 26*0,00015*1,03</t>
  </si>
  <si>
    <t>181351105</t>
  </si>
  <si>
    <t>Rozprostření ornice tl vrstvy přes 250 do 300 mm pl přes 100 do 500 m2 v rovině nebo ve svahu do 1:5 strojně</t>
  </si>
  <si>
    <t>2040244371</t>
  </si>
  <si>
    <t>https://podminky.urs.cz/item/CS_URS_2025_02/181351105</t>
  </si>
  <si>
    <t>"BT 87 doplnění speciálního substrátu (tl. 30 cm)" 120</t>
  </si>
  <si>
    <t>384174950</t>
  </si>
  <si>
    <t>"BT 87 doplnění speciálního substrátu (tl. 30 cm) vč. sléhavosti 20 %" 120*0,3*1,2</t>
  </si>
  <si>
    <t>181111111</t>
  </si>
  <si>
    <t>Plošná úprava terénu do 500 m2 zemina skupiny 1 až 4 nerovnosti přes 50 do 100 mm v rovinně a svahu do 1:5</t>
  </si>
  <si>
    <t>-370499166</t>
  </si>
  <si>
    <t>https://podminky.urs.cz/item/CS_URS_2025_02/181111111</t>
  </si>
  <si>
    <t>"BT 88 Jemné terénní modelace - urovnání do +- 1 cm" 120</t>
  </si>
  <si>
    <t>-2126403479</t>
  </si>
  <si>
    <t>"BT 89 hrabání 3x" 120*3</t>
  </si>
  <si>
    <t>119005132</t>
  </si>
  <si>
    <t>Vytyčení výsadeb zapojených nebo v záhonu plochy přes 100 m2 s rozmístěním rostlin do plochy nepravidelně</t>
  </si>
  <si>
    <t>450616679</t>
  </si>
  <si>
    <t>https://podminky.urs.cz/item/CS_URS_2025_02/119005132</t>
  </si>
  <si>
    <t>183111111</t>
  </si>
  <si>
    <t>Hloubení jamek bez výměny půdy zeminy skupiny 1 až 4 obj do 0,002 m3 v rovině a svahu do 1:5</t>
  </si>
  <si>
    <t>974806959</t>
  </si>
  <si>
    <t>https://podminky.urs.cz/item/CS_URS_2025_02/183111111</t>
  </si>
  <si>
    <t>"BT 91 trvalky" 652</t>
  </si>
  <si>
    <t>"BT 107 traviny" 180</t>
  </si>
  <si>
    <t>"BT 111 cibuloviny - hnízda" 3900/5</t>
  </si>
  <si>
    <t>183211322</t>
  </si>
  <si>
    <t>Výsadba květin krytokořenných průměru kontejneru přes 80 do 120 mm</t>
  </si>
  <si>
    <t>-462769220</t>
  </si>
  <si>
    <t>https://podminky.urs.cz/item/CS_URS_2025_02/183211322</t>
  </si>
  <si>
    <t>0265035-1</t>
  </si>
  <si>
    <t>trvalky K9</t>
  </si>
  <si>
    <t>-819900254</t>
  </si>
  <si>
    <t>"BT 92-106 trvalky - seznam rostlin viz. TZ a BT" 652</t>
  </si>
  <si>
    <t>"BT 108-110 traviny - seznam rostlin viz. TZ a BT" 180</t>
  </si>
  <si>
    <t>183211313</t>
  </si>
  <si>
    <t>Výsadba cibulí nebo hlíz</t>
  </si>
  <si>
    <t>1014689778</t>
  </si>
  <si>
    <t>https://podminky.urs.cz/item/CS_URS_2025_02/183211313</t>
  </si>
  <si>
    <t>"BT 111 cibuloviny" 3900</t>
  </si>
  <si>
    <t>0265035-12</t>
  </si>
  <si>
    <t>cibuloviny I. jakost</t>
  </si>
  <si>
    <t>1131377385</t>
  </si>
  <si>
    <t>"BT 112-115 cibuloviny I. jakost - seznam cibulovin viz. TZ a BT" 3900</t>
  </si>
  <si>
    <t>563756491</t>
  </si>
  <si>
    <t>"BT 116 Hnojení trvalek tabletovým hnojivem s postupným uvolňováním 10 g/ks" 832*0,01*0,001</t>
  </si>
  <si>
    <t>-814213092</t>
  </si>
  <si>
    <t>832</t>
  </si>
  <si>
    <t>2112065128</t>
  </si>
  <si>
    <t>"BT 117 mulčování" 120</t>
  </si>
  <si>
    <t>1415781016</t>
  </si>
  <si>
    <t>"BT 118 minerální mulč - drcený štěrk 4/8 mm tl. 5 cm" 120*0,05*1,9</t>
  </si>
  <si>
    <t>908040916</t>
  </si>
  <si>
    <t>"BT 119 Zálivka rostlin po výsadbě cca 40 l/m2" 120*0,04</t>
  </si>
  <si>
    <t>1535132303</t>
  </si>
  <si>
    <t>120*0,04</t>
  </si>
  <si>
    <t>1505325272</t>
  </si>
  <si>
    <t>"odhad tonáže odpadu z odplevelení: =  12-14 m3/ha, 100 kg/m3  = 14*100=1,4t/ha" (1,4*120)/10000</t>
  </si>
  <si>
    <t>124862688</t>
  </si>
  <si>
    <t>"BT 122 odplevelení záhonu" 120</t>
  </si>
  <si>
    <t>235821146</t>
  </si>
  <si>
    <t>"BT 121 zalití rostlin vodou cca 40 l/m2 5x" 120*0,04*5</t>
  </si>
  <si>
    <t>-665467879</t>
  </si>
  <si>
    <t>120*0,04*5</t>
  </si>
  <si>
    <t>-1063598436</t>
  </si>
  <si>
    <t>SO 05 - ELEKTRO - VEŘEJNÉ OSVĚTLENÍ</t>
  </si>
  <si>
    <t>22242</t>
  </si>
  <si>
    <t>45231400-9</t>
  </si>
  <si>
    <t>42.22.2</t>
  </si>
  <si>
    <t>PSV - Práce a dodávky PSV</t>
  </si>
  <si>
    <t xml:space="preserve">    741 - Elektroinstalace - silnoproud</t>
  </si>
  <si>
    <t xml:space="preserve">    21-M - Demontáře</t>
  </si>
  <si>
    <t xml:space="preserve">    D - Dodávky</t>
  </si>
  <si>
    <t>HZS - Hodinové zúčtovací sazby</t>
  </si>
  <si>
    <t>PSV</t>
  </si>
  <si>
    <t>Práce a dodávky PSV</t>
  </si>
  <si>
    <t>741</t>
  </si>
  <si>
    <t>Elektroinstalace - silnoproud</t>
  </si>
  <si>
    <t>741110013</t>
  </si>
  <si>
    <t>Montáž trubka plastová tuhá D přes 35 mm uložená volně</t>
  </si>
  <si>
    <t>764642129</t>
  </si>
  <si>
    <t>https://podminky.urs.cz/item/CS_URS_2025_02/741110013</t>
  </si>
  <si>
    <t>34571097</t>
  </si>
  <si>
    <t>trubka elektroinstalační tuhá z PVC D 58,4/63mm</t>
  </si>
  <si>
    <t>1919546407</t>
  </si>
  <si>
    <t>741110303</t>
  </si>
  <si>
    <t>Montáž trubka ochranná do krabic plastová tuhá D přes 90 do 133 mm uložená pevně</t>
  </si>
  <si>
    <t>-228581492</t>
  </si>
  <si>
    <t>https://podminky.urs.cz/item/CS_URS_2025_02/741110303</t>
  </si>
  <si>
    <t>34571365</t>
  </si>
  <si>
    <t>trubka elektroinstalační HDPE tuhá dvouplášťová korugovaná D 94/110mm</t>
  </si>
  <si>
    <t>1693774910</t>
  </si>
  <si>
    <t>741122122</t>
  </si>
  <si>
    <t>Montáž kabel Cu plný kulatý žíla 3x1,5 až 6 mm2 zatažený v trubkách (např. CYKY, CYKFY)</t>
  </si>
  <si>
    <t>-399587312</t>
  </si>
  <si>
    <t>https://podminky.urs.cz/item/CS_URS_2025_02/741122122</t>
  </si>
  <si>
    <t>34111030</t>
  </si>
  <si>
    <t>kabel instalační jádro Cu plné izolace PVC plášť PVC 450/750V (CYKY) 3x1,5mm2</t>
  </si>
  <si>
    <t>1193801664</t>
  </si>
  <si>
    <t>741122134</t>
  </si>
  <si>
    <t>Montáž kabel Cu plný kulatý žíla 4x16 až 25 mm2 zatažený v trubkách (např. CYKY, CYKFY)</t>
  </si>
  <si>
    <t>1691148619</t>
  </si>
  <si>
    <t>https://podminky.urs.cz/item/CS_URS_2025_02/741122134</t>
  </si>
  <si>
    <t>34111080</t>
  </si>
  <si>
    <t>kabel instalační jádro Cu plné izolace PVC plášť PVC 450/750V (CYKY) 4x16mm2</t>
  </si>
  <si>
    <t>481348416</t>
  </si>
  <si>
    <t>741132148</t>
  </si>
  <si>
    <t>Ukončení kabelů 5x16 mm2 smršťovací koncovkou nebo páskem bez letování</t>
  </si>
  <si>
    <t>1052527014</t>
  </si>
  <si>
    <t>https://podminky.urs.cz/item/CS_URS_2025_02/741132148</t>
  </si>
  <si>
    <t>741210555</t>
  </si>
  <si>
    <t>Montáž rozvaděčů pro dozorny a velíny - štítek panelový</t>
  </si>
  <si>
    <t>2073732261</t>
  </si>
  <si>
    <t>https://podminky.urs.cz/item/CS_URS_2025_02/741210555</t>
  </si>
  <si>
    <t>35442113</t>
  </si>
  <si>
    <t>štítek kovový - pro stožáry VO</t>
  </si>
  <si>
    <t>-1747866046</t>
  </si>
  <si>
    <t>35442114</t>
  </si>
  <si>
    <t>štítek plastový - bez označení</t>
  </si>
  <si>
    <t>1623039109</t>
  </si>
  <si>
    <t>741410041</t>
  </si>
  <si>
    <t>Montáž drátu nebo lana uzemňovacího průměru do 10 mm v městské zástavbě v zemi</t>
  </si>
  <si>
    <t>1258650459</t>
  </si>
  <si>
    <t>https://podminky.urs.cz/item/CS_URS_2025_02/741410041</t>
  </si>
  <si>
    <t>35441073</t>
  </si>
  <si>
    <t>drát D 10mm FeZn</t>
  </si>
  <si>
    <t>-1765730218</t>
  </si>
  <si>
    <t>741420021</t>
  </si>
  <si>
    <t>Montáž svorka hromosvodná se 2 šrouby</t>
  </si>
  <si>
    <t>55294533</t>
  </si>
  <si>
    <t>https://podminky.urs.cz/item/CS_URS_2025_02/741420021</t>
  </si>
  <si>
    <t>35441885</t>
  </si>
  <si>
    <t>svorka spojovací pro lano D 8-10mm</t>
  </si>
  <si>
    <t>1861459275</t>
  </si>
  <si>
    <t>21-M</t>
  </si>
  <si>
    <t>Demontáře</t>
  </si>
  <si>
    <t>210204002-D</t>
  </si>
  <si>
    <t>Demontáž stožárů osvětlení parkových ocelových</t>
  </si>
  <si>
    <t>1917750939</t>
  </si>
  <si>
    <t>https://podminky.urs.cz/item/CS_URS_2025_02/210204002-D</t>
  </si>
  <si>
    <t>210220001-D</t>
  </si>
  <si>
    <t>Montáž uzemňovacího vedení vodičů FeZn pomocí svorek na povrchu páskou do 120 mm2</t>
  </si>
  <si>
    <t>-2113502158</t>
  </si>
  <si>
    <t>https://podminky.urs.cz/item/CS_URS_2025_02/210220001-D</t>
  </si>
  <si>
    <t>340*0,5 'Přepočtené koeficientem množství</t>
  </si>
  <si>
    <t>210902013-D</t>
  </si>
  <si>
    <t>Demontáž kabelu Al do 1 kV plný kulat průřezu 4x35 mm2 uložených volně (např. AYKY)</t>
  </si>
  <si>
    <t>1767715399</t>
  </si>
  <si>
    <t>350*0,35 'Přepočtené koeficientem množství</t>
  </si>
  <si>
    <t>Dodávky</t>
  </si>
  <si>
    <t>210204002</t>
  </si>
  <si>
    <t>Montáž stožárů osvětlení parkových ocelových</t>
  </si>
  <si>
    <t>354562175</t>
  </si>
  <si>
    <t>https://podminky.urs.cz/item/CS_URS_2025_02/210204002</t>
  </si>
  <si>
    <t>722-SB5</t>
  </si>
  <si>
    <t>Sadový stožár bezpaticovy SB5, oboust.zinkovaný</t>
  </si>
  <si>
    <t>ks</t>
  </si>
  <si>
    <t>1032198585</t>
  </si>
  <si>
    <t>210202016</t>
  </si>
  <si>
    <t>Montáž svítidlo výbojkové průmyslové nebo venkovní na sloupek parkový</t>
  </si>
  <si>
    <t>888989462</t>
  </si>
  <si>
    <t>https://podminky.urs.cz/item/CS_URS_2025_02/210202016</t>
  </si>
  <si>
    <t>X32LED</t>
  </si>
  <si>
    <t>Svítidlo 32 LED /5068 asym/WW727/500mA/49W/PC striated diffuse,</t>
  </si>
  <si>
    <t>-464715006</t>
  </si>
  <si>
    <t>210204201</t>
  </si>
  <si>
    <t>Montáž elektrovýzbroje stožárů osvětlení 1 okruh</t>
  </si>
  <si>
    <t>1513356493</t>
  </si>
  <si>
    <t>https://podminky.urs.cz/item/CS_URS_2025_02/210204201</t>
  </si>
  <si>
    <t>316722-EKM 2035-1</t>
  </si>
  <si>
    <t>stožár.svorkovice IP 43 - 1xE27</t>
  </si>
  <si>
    <t>-291112812</t>
  </si>
  <si>
    <t>34523415</t>
  </si>
  <si>
    <t>vložka pojistková E27 normální 2410 6A</t>
  </si>
  <si>
    <t>-1810314506</t>
  </si>
  <si>
    <t>460131114</t>
  </si>
  <si>
    <t>Hloubení nezapažených jam při elektromontážích ručně v hornině tř II skupiny 4</t>
  </si>
  <si>
    <t>1602508099</t>
  </si>
  <si>
    <t>https://podminky.urs.cz/item/CS_URS_2025_02/460131114</t>
  </si>
  <si>
    <t>6*.6*.6*1.5</t>
  </si>
  <si>
    <t>460091113</t>
  </si>
  <si>
    <t>Odkop zeminy při elektromontážích ručně v hornině tř II skupiny 4</t>
  </si>
  <si>
    <t>-703355513</t>
  </si>
  <si>
    <t>https://podminky.urs.cz/item/CS_URS_2025_02/460091113</t>
  </si>
  <si>
    <t>"sonda" 10*.5*.5*.8</t>
  </si>
  <si>
    <t>460161113-R</t>
  </si>
  <si>
    <t>Přídavný výkop pro zemnící drát ručně š 15 cm hl 20 cm v hornině tř II skupiny 4</t>
  </si>
  <si>
    <t>906274732</t>
  </si>
  <si>
    <t>460161173</t>
  </si>
  <si>
    <t>Hloubení kabelových rýh ručně š 35 cm hl 80 cm v hornině tř II skupiny 4</t>
  </si>
  <si>
    <t>2036832375</t>
  </si>
  <si>
    <t>https://podminky.urs.cz/item/CS_URS_2025_02/460161173</t>
  </si>
  <si>
    <t>460161253</t>
  </si>
  <si>
    <t>Hloubení kabelových rýh ručně š 50 cm hl 60 cm v hornině tř II skupiny 4</t>
  </si>
  <si>
    <t>1957943331</t>
  </si>
  <si>
    <t>https://podminky.urs.cz/item/CS_URS_2025_02/460161253</t>
  </si>
  <si>
    <t>460161313</t>
  </si>
  <si>
    <t>Hloubení kabelových rýh ručně š 50 cm hl 120 cm v hornině tř II skupiny 4</t>
  </si>
  <si>
    <t>-251630706</t>
  </si>
  <si>
    <t>https://podminky.urs.cz/item/CS_URS_2025_02/460161313</t>
  </si>
  <si>
    <t>460391124</t>
  </si>
  <si>
    <t>Zásyp jam při elektromontážích ručně se zhutněním z hornin třídy II skupiny 4</t>
  </si>
  <si>
    <t>1389215187</t>
  </si>
  <si>
    <t>https://podminky.urs.cz/item/CS_URS_2025_02/460391124</t>
  </si>
  <si>
    <t>460431163</t>
  </si>
  <si>
    <t>Zásyp kabelových rýh ručně se zhutněním š 35 cm hl 60 cm z horniny tř II skupiny 4</t>
  </si>
  <si>
    <t>-416236672</t>
  </si>
  <si>
    <t>https://podminky.urs.cz/item/CS_URS_2025_02/460431163</t>
  </si>
  <si>
    <t>460431243</t>
  </si>
  <si>
    <t>Zásyp kabelových rýh ručně se zhutněním š 50 cm hl 40 cm z horniny tř II skupiny 4</t>
  </si>
  <si>
    <t>1844283562</t>
  </si>
  <si>
    <t>https://podminky.urs.cz/item/CS_URS_2025_02/460431243</t>
  </si>
  <si>
    <t>460431293</t>
  </si>
  <si>
    <t>Zásyp kabelových rýh ručně se zhutněním š 50 cm hl 90 cm z horniny tř II skupiny 4</t>
  </si>
  <si>
    <t>1399016517</t>
  </si>
  <si>
    <t>https://podminky.urs.cz/item/CS_URS_2025_02/460431293</t>
  </si>
  <si>
    <t>460641112</t>
  </si>
  <si>
    <t>Základové konstrukce při elektromontážích z monolitického betonu tř. C 12/15</t>
  </si>
  <si>
    <t>1137935697</t>
  </si>
  <si>
    <t>https://podminky.urs.cz/item/CS_URS_2025_02/460641112</t>
  </si>
  <si>
    <t>"základy sloupů" 3.24</t>
  </si>
  <si>
    <t>"vyrovnávací vrstva" 65*.5*.05</t>
  </si>
  <si>
    <t>"podklad.vrstva"  65*.5*.15</t>
  </si>
  <si>
    <t>460661112</t>
  </si>
  <si>
    <t>Kabelové lože z písku pro kabely nn bez zakrytí š lože přes 35 do 50 cm</t>
  </si>
  <si>
    <t>88387649</t>
  </si>
  <si>
    <t>https://podminky.urs.cz/item/CS_URS_2025_02/460661112</t>
  </si>
  <si>
    <t>460661213</t>
  </si>
  <si>
    <t>Kabelové lože z písku pro kabely nn zakryté cihlami š lože přes 30 do 45 cm</t>
  </si>
  <si>
    <t>-322190415</t>
  </si>
  <si>
    <t>https://podminky.urs.cz/item/CS_URS_2025_02/460661213</t>
  </si>
  <si>
    <t>460661214</t>
  </si>
  <si>
    <t>Kabelové lože z písku pro kabely nn zakryté cihlami š lože přes 45 do 60 cm</t>
  </si>
  <si>
    <t>-426615571</t>
  </si>
  <si>
    <t>https://podminky.urs.cz/item/CS_URS_2025_02/460661214</t>
  </si>
  <si>
    <t>216686661</t>
  </si>
  <si>
    <t>460871135</t>
  </si>
  <si>
    <t>Podklad vozovky a chodníku ze štěrkopísku se zhutněním při elektromontážích tl přes 20 do 25 cm</t>
  </si>
  <si>
    <t>1518768607</t>
  </si>
  <si>
    <t>https://podminky.urs.cz/item/CS_URS_2025_02/460871135</t>
  </si>
  <si>
    <t>65*.5*.6</t>
  </si>
  <si>
    <t>460341113</t>
  </si>
  <si>
    <t>Vodorovné přemístění horniny jakékoliv třídy dopravními prostředky při elektromontážích přes 500 do 1000 m</t>
  </si>
  <si>
    <t>1008207724</t>
  </si>
  <si>
    <t>https://podminky.urs.cz/item/CS_URS_2025_02/460341113</t>
  </si>
  <si>
    <t>460341121</t>
  </si>
  <si>
    <t>Příplatek k vodorovnému přemístění horniny dopravními prostředky při elektromontážích za každých dalších i započatých 1000 m</t>
  </si>
  <si>
    <t>-914976801</t>
  </si>
  <si>
    <t>https://podminky.urs.cz/item/CS_URS_2025_02/460341121</t>
  </si>
  <si>
    <t>43*(2-1)</t>
  </si>
  <si>
    <t>460361121-2</t>
  </si>
  <si>
    <t>Poplatek za uložení zeminy na recyklační skládce (skládkovné) kód odpadu 17 05 04. - zemina s příměsí sutě, navážka</t>
  </si>
  <si>
    <t>-813247082</t>
  </si>
  <si>
    <t>43*1.6</t>
  </si>
  <si>
    <t>HZS</t>
  </si>
  <si>
    <t>Hodinové zúčtovací sazby</t>
  </si>
  <si>
    <t>HZS2232</t>
  </si>
  <si>
    <t>Hodinová zúčtovací sazba elektrikář odborný</t>
  </si>
  <si>
    <t>hod</t>
  </si>
  <si>
    <t>512</t>
  </si>
  <si>
    <t>64263041</t>
  </si>
  <si>
    <t>https://podminky.urs.cz/item/CS_URS_2025_02/HZS2232</t>
  </si>
  <si>
    <t>KABELkus</t>
  </si>
  <si>
    <t>KABELm</t>
  </si>
  <si>
    <t>4,8</t>
  </si>
  <si>
    <t>KOSTKA</t>
  </si>
  <si>
    <t>1,452</t>
  </si>
  <si>
    <t>LOZE1</t>
  </si>
  <si>
    <t>0,848</t>
  </si>
  <si>
    <t>LOZE150</t>
  </si>
  <si>
    <t>2,44</t>
  </si>
  <si>
    <t>LOZE2</t>
  </si>
  <si>
    <t>1,839</t>
  </si>
  <si>
    <t>OBSYP1</t>
  </si>
  <si>
    <t>6,149</t>
  </si>
  <si>
    <t>SO 06 - VODA - VODOVODNÍ PŘÍPOJKA</t>
  </si>
  <si>
    <t>OBSYP2</t>
  </si>
  <si>
    <t>2,793</t>
  </si>
  <si>
    <t>ODVOZ</t>
  </si>
  <si>
    <t>13,213</t>
  </si>
  <si>
    <t>22221</t>
  </si>
  <si>
    <t>PE20</t>
  </si>
  <si>
    <t>2,3</t>
  </si>
  <si>
    <t>PE40</t>
  </si>
  <si>
    <t>8,3</t>
  </si>
  <si>
    <t>45231300-8</t>
  </si>
  <si>
    <t>42.21.22</t>
  </si>
  <si>
    <t>VYKOP1</t>
  </si>
  <si>
    <t>15,99</t>
  </si>
  <si>
    <t>VYKOP11</t>
  </si>
  <si>
    <t>19,458</t>
  </si>
  <si>
    <t>VYKOPR</t>
  </si>
  <si>
    <t>3,468</t>
  </si>
  <si>
    <t>ZASYP</t>
  </si>
  <si>
    <t>4,721</t>
  </si>
  <si>
    <t>ZASYPnakup</t>
  </si>
  <si>
    <t>1,944</t>
  </si>
  <si>
    <t xml:space="preserve">    722 - Zdravotechnika - vnitřní vodovod</t>
  </si>
  <si>
    <t>1408789817</t>
  </si>
  <si>
    <t>" kusy "     6</t>
  </si>
  <si>
    <t>KABELkus*0,8</t>
  </si>
  <si>
    <t>-1241805604</t>
  </si>
  <si>
    <t>" kabely "       0,8*1,45*(3,73-1,74+0,5*2)</t>
  </si>
  <si>
    <t>132212132</t>
  </si>
  <si>
    <t>Hloubení nezapažených rýh šířky do 800 mm v nesoudržných horninách třídy těžitelnosti I skupiny 3 ručně</t>
  </si>
  <si>
    <t>-1617310354</t>
  </si>
  <si>
    <t>https://podminky.urs.cz/item/CS_URS_2025_02/132212132</t>
  </si>
  <si>
    <t>132254101</t>
  </si>
  <si>
    <t>Hloubení rýh zapažených š do 800 mm v hornině třídy těžitelnosti I skupiny 3 objem do 20 m3 strojně</t>
  </si>
  <si>
    <t>-1003633011</t>
  </si>
  <si>
    <t>https://podminky.urs.cz/item/CS_URS_2025_02/132254101</t>
  </si>
  <si>
    <t>0,8*(1,6+1,44)/2*3,42</t>
  </si>
  <si>
    <t>0,8*(1,44+1,55)/2*(5,34-3,42-2,4/2)</t>
  </si>
  <si>
    <t>0,8*(1,55+1,45)/2*(7,91-5,34-2,4/2-2,3/2)</t>
  </si>
  <si>
    <t>0,8*(1,45+0,7)/2*(10,63-7,91-2,3/2)</t>
  </si>
  <si>
    <t>" šachty "</t>
  </si>
  <si>
    <t>(1,81+0,1+0,3)*1,8*1,8</t>
  </si>
  <si>
    <t>(1,56+0,1+0,3)*1,7*1,7</t>
  </si>
  <si>
    <t>" odpočet ruční výkop "     -VYKOPR</t>
  </si>
  <si>
    <t>-853667625</t>
  </si>
  <si>
    <t>2*(1,6+1,44)/2*3,42</t>
  </si>
  <si>
    <t>2*(1,44+1,55)/2*(5,34-3,42-2,4/2)</t>
  </si>
  <si>
    <t>2*(1,55+1,45)/2*(7,91-5,34-2,4/2-2,3/2)</t>
  </si>
  <si>
    <t>2*(1,45+0,7)/2*(10,63-7,91-2,3/2)</t>
  </si>
  <si>
    <t>(1,56+0,1+0,15)*1,7*4</t>
  </si>
  <si>
    <t>1414103898</t>
  </si>
  <si>
    <t>151101102</t>
  </si>
  <si>
    <t>Zřízení příložného pažení a rozepření stěn rýh hl přes 2 do 4 m</t>
  </si>
  <si>
    <t>1281202621</t>
  </si>
  <si>
    <t>https://podminky.urs.cz/item/CS_URS_2025_02/151101102</t>
  </si>
  <si>
    <t>(1,81+0,1+0,15)*1,4*4</t>
  </si>
  <si>
    <t>151101112</t>
  </si>
  <si>
    <t>Odstranění příložného pažení a rozepření stěn rýh hl přes 2 do 4 m</t>
  </si>
  <si>
    <t>2058166080</t>
  </si>
  <si>
    <t>https://podminky.urs.cz/item/CS_URS_2025_02/151101112</t>
  </si>
  <si>
    <t>802212219</t>
  </si>
  <si>
    <t>" vytěžená zemina celkem "</t>
  </si>
  <si>
    <t xml:space="preserve">" odpočet zásyp "     </t>
  </si>
  <si>
    <t>-(ZASYP-ZASYPnakup)</t>
  </si>
  <si>
    <t>1553075425</t>
  </si>
  <si>
    <t>ODVOZ*1,8</t>
  </si>
  <si>
    <t>-1986540761</t>
  </si>
  <si>
    <t>-1873714042</t>
  </si>
  <si>
    <t>" prostor k zásypu rýha "     VYKOP11</t>
  </si>
  <si>
    <t>" odpočet přípojek "</t>
  </si>
  <si>
    <t>" vp - d40 "         -0,8*(0,1+0,032+0,3)*PE40</t>
  </si>
  <si>
    <t>" vp - d20 "         -0,8*(0,1+0,02+0,3)*PE20</t>
  </si>
  <si>
    <t>" odpočet šachty "</t>
  </si>
  <si>
    <t>-1,8*1,8*(0,3+1,81-0,2)</t>
  </si>
  <si>
    <t>-1,7*1,7*(0,3+1,56-0,2)</t>
  </si>
  <si>
    <t>-0,2*PI*(0,595/2)^2*2</t>
  </si>
  <si>
    <t>58331201.1</t>
  </si>
  <si>
    <t>zhutněný zásyp náhradním zásypovým materiálem (plná frakce)</t>
  </si>
  <si>
    <t>1877484467</t>
  </si>
  <si>
    <t>" pod komunikace "</t>
  </si>
  <si>
    <t>0,8*((1,44+1,56)/2-0,1-0,04-0,3-0,25)*3,0</t>
  </si>
  <si>
    <t>ZASYPnakup*2</t>
  </si>
  <si>
    <t>247571113.1</t>
  </si>
  <si>
    <t>Obsyp studny z kačírku</t>
  </si>
  <si>
    <t>-2111049283</t>
  </si>
  <si>
    <t xml:space="preserve">" obsyp PP šachta "     </t>
  </si>
  <si>
    <t>(1,81-0,2)*(1,8*1,84-PI*(1,2/2)^2)</t>
  </si>
  <si>
    <t>(1,56-0,2)*(1,7*1,7-PI*(1,1/2)^2)</t>
  </si>
  <si>
    <t>-811408246</t>
  </si>
  <si>
    <t>" vp - d32 "          0,8*(0,032+0,3)*PE40</t>
  </si>
  <si>
    <t>" vp - d20 "          0,8*(0,020+0,3)*PE20</t>
  </si>
  <si>
    <t>58331351</t>
  </si>
  <si>
    <t>kamenivo těžené drobné frakce 0/4</t>
  </si>
  <si>
    <t>-1426093158</t>
  </si>
  <si>
    <t>OBSYP2*1,897</t>
  </si>
  <si>
    <t>-1465310</t>
  </si>
  <si>
    <t>" přesun hmot "     OBSYP1+OBSYP2</t>
  </si>
  <si>
    <t>162251102</t>
  </si>
  <si>
    <t>Vodorovné přemístění přes 20 do 50 m výkopku/sypaniny z horniny třídy těžitelnosti I skupiny 1 až 3</t>
  </si>
  <si>
    <t>714240846</t>
  </si>
  <si>
    <t>https://podminky.urs.cz/item/CS_URS_2025_02/162251102</t>
  </si>
  <si>
    <t>PSC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</si>
  <si>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 2. Ceny nelze použít, předepisuje-li projekt přemístit výkopek na místo nepřístupné obvyklým dopravním prostředkům; toto přemístění se oceňuje individuálně. </t>
  </si>
  <si>
    <t>213141111</t>
  </si>
  <si>
    <t>Zřízení vrstvy z geotextilie v rovině nebo ve sklonu do 1:5 š do 3 m</t>
  </si>
  <si>
    <t>494920152</t>
  </si>
  <si>
    <t>https://podminky.urs.cz/item/CS_URS_2025_02/213141111</t>
  </si>
  <si>
    <t>" šachty - přikrytí kačírku "</t>
  </si>
  <si>
    <t>(1,8*1,8+1,7*1,7)*1,5</t>
  </si>
  <si>
    <t>69311081.1</t>
  </si>
  <si>
    <t>geotextilie separační</t>
  </si>
  <si>
    <t>997632902</t>
  </si>
  <si>
    <t>9,195*1,1845 'Přepočtené koeficientem množství</t>
  </si>
  <si>
    <t>451572111</t>
  </si>
  <si>
    <t>Lože pod potrubí otevřený výkop z kameniva drobného těženého</t>
  </si>
  <si>
    <t>1399606924</t>
  </si>
  <si>
    <t>https://podminky.urs.cz/item/CS_URS_2025_02/451572111</t>
  </si>
  <si>
    <t>" vodovod vp "   0,1*0,8*PE40</t>
  </si>
  <si>
    <t>" vodovod vp "   0,1*0,8*PE20</t>
  </si>
  <si>
    <t>451572111.1</t>
  </si>
  <si>
    <t>Lože pod potrubí otevřený výkop z kameniva kačírek</t>
  </si>
  <si>
    <t>-252075883</t>
  </si>
  <si>
    <t>" PP šachta "     0,3*(1,7*1,7+1,8*1,8)</t>
  </si>
  <si>
    <t>-1871155792</t>
  </si>
  <si>
    <t>" přesun hmot "     LOZE1+LOZE2</t>
  </si>
  <si>
    <t>554943855</t>
  </si>
  <si>
    <t>591211111</t>
  </si>
  <si>
    <t>Kladení dlažby z kostek drobných z kamene do lože z kameniva tl 50 mm</t>
  </si>
  <si>
    <t>-1889506696</t>
  </si>
  <si>
    <t>https://podminky.urs.cz/item/CS_URS_2025_02/591211111</t>
  </si>
  <si>
    <t>" v nezpevněném terénu okolo PP šachty "</t>
  </si>
  <si>
    <t>PI*(0,75+0,85)*0,11*2</t>
  </si>
  <si>
    <t>" šoupátko "</t>
  </si>
  <si>
    <t>PI*(0,45+0,55)*0,11</t>
  </si>
  <si>
    <t>-801707160</t>
  </si>
  <si>
    <t>KOSTKA*1,01</t>
  </si>
  <si>
    <t>566901142</t>
  </si>
  <si>
    <t>Vyspravení podkladu po překopech inženýrských sítí plochy do 15 m2 kamenivem hrubým drceným tl. 150 mm</t>
  </si>
  <si>
    <t>-841187672</t>
  </si>
  <si>
    <t>https://podminky.urs.cz/item/CS_URS_2025_02/566901142</t>
  </si>
  <si>
    <t>" lože kostka a obsyp stropu a výlezu PP šachty "</t>
  </si>
  <si>
    <t>" 1x 150mm "     PI*(1,32/2)^2*2</t>
  </si>
  <si>
    <t>" odpočet výlez "     -PI*(0,64/2)^2*2</t>
  </si>
  <si>
    <t>" 2x 150mm = 300 mm "    LOZE150*2</t>
  </si>
  <si>
    <t>-482932866</t>
  </si>
  <si>
    <t>" přesun hmot "     LOZE150*2*0,15</t>
  </si>
  <si>
    <t>553372700</t>
  </si>
  <si>
    <t>871151211.1</t>
  </si>
  <si>
    <t>Montáž potrubí z PE100 RC SDR 11 otevřený výkop svařovaných elektrotvarovkou d 20 x 2,7 mm</t>
  </si>
  <si>
    <t>-1138329908</t>
  </si>
  <si>
    <t>28613109.1</t>
  </si>
  <si>
    <t>potrubí vodovodní jednovrstvé PE100 RC PN 16 SDR11 20x2,7mm</t>
  </si>
  <si>
    <t>1147042833</t>
  </si>
  <si>
    <t>2,3*1,015 'Přepočtené koeficientem množství</t>
  </si>
  <si>
    <t>871171211</t>
  </si>
  <si>
    <t>Montáž potrubí z PE100 RC SDR 11 otevřený výkop svařovaných elektrotvarovkou d 40 x 3,7 mm</t>
  </si>
  <si>
    <t>-1659812636</t>
  </si>
  <si>
    <t>https://podminky.urs.cz/item/CS_URS_2025_02/871171211</t>
  </si>
  <si>
    <t>28613111</t>
  </si>
  <si>
    <t>potrubí vodovodní jednovrstvé PE100 RC PN 16 SDR11 40x3,7mm</t>
  </si>
  <si>
    <t>-357873118</t>
  </si>
  <si>
    <t>8,3*1,015 'Přepočtené koeficientem množství</t>
  </si>
  <si>
    <t>877171101</t>
  </si>
  <si>
    <t>Montáž elektrospojek na vodovodním potrubí z PE trub d 40</t>
  </si>
  <si>
    <t>-1022909653</t>
  </si>
  <si>
    <t>https://podminky.urs.cz/item/CS_URS_2025_02/877171101</t>
  </si>
  <si>
    <t>28653053</t>
  </si>
  <si>
    <t>elektrokoleno 90° PE 100 D 40mm</t>
  </si>
  <si>
    <t>1781552697</t>
  </si>
  <si>
    <t>891379111</t>
  </si>
  <si>
    <t>Montáž navrtávacích pasů na potrubí z jakýchkoli trub DN 300</t>
  </si>
  <si>
    <t>-1839014056</t>
  </si>
  <si>
    <t>https://podminky.urs.cz/item/CS_URS_2025_02/891379111</t>
  </si>
  <si>
    <t>42273504.1</t>
  </si>
  <si>
    <t>pás navrtávací s kulovým kohoutem PN 10 DN 300xDN32 vč. přechodu na PE</t>
  </si>
  <si>
    <t>-252555840</t>
  </si>
  <si>
    <t>879161119.1</t>
  </si>
  <si>
    <t>Napojení PE potrubí d20 na armatury a tvarovky litinové plastové bronz. apod v šachtách a předmětech  redukce dle potřeby M+D</t>
  </si>
  <si>
    <t>2017617565</t>
  </si>
  <si>
    <t>879161129.1</t>
  </si>
  <si>
    <t>Napojení PE potrubí d40 na armatury a tvarovky litinové plastové bronz. apod v šachtách a předmětech  redukce dle potřeby M+D</t>
  </si>
  <si>
    <t>-682062385</t>
  </si>
  <si>
    <t>893811152</t>
  </si>
  <si>
    <t>Osazení vodoměrné šachty kruhové z PP samonosné pro běžné zatížení D do 1,0 m hl přes 1,2 do 1,5 m</t>
  </si>
  <si>
    <t>-342726894</t>
  </si>
  <si>
    <t>https://podminky.urs.cz/item/CS_URS_2025_02/893811152</t>
  </si>
  <si>
    <t>56230583.1</t>
  </si>
  <si>
    <t>šachta plastová vodoměrná samonosná kruhová 1,0/1,5m výlez d-600 plastový poklop uzamykatelný</t>
  </si>
  <si>
    <t>-788045588</t>
  </si>
  <si>
    <t>893811166.1</t>
  </si>
  <si>
    <t>Osazení vodoměrné šachty kruhové z PP samonosné pro běžné zatížení D do 1,2 m hl přes 1,6 do 1,8 m</t>
  </si>
  <si>
    <t>280714898</t>
  </si>
  <si>
    <t>56230596.1</t>
  </si>
  <si>
    <t>šachta plastová vodoměrná samonosná kruhová 1,2/1,8m výlez d-600 plastový poklop uzamykatelný</t>
  </si>
  <si>
    <t>-1233229817</t>
  </si>
  <si>
    <t>899401112</t>
  </si>
  <si>
    <t>Osazení poklopů uličních litinových šoupátkových</t>
  </si>
  <si>
    <t>-137227446</t>
  </si>
  <si>
    <t>42291352</t>
  </si>
  <si>
    <t>poklop litinový šoupátkový pro zemní soupravy osazení do terénu a do vozovky</t>
  </si>
  <si>
    <t>1293345967</t>
  </si>
  <si>
    <t>422 09014 R</t>
  </si>
  <si>
    <t>Podkladová deska šoupátková pro litinový poklop</t>
  </si>
  <si>
    <t>694914359</t>
  </si>
  <si>
    <t>42291073.1</t>
  </si>
  <si>
    <t>souprava zemní pro šoupátka kulový ventil</t>
  </si>
  <si>
    <t>1003421928</t>
  </si>
  <si>
    <t>899721111</t>
  </si>
  <si>
    <t>Signalizační vodič DN do 150 mm na potrubí</t>
  </si>
  <si>
    <t>1943739637</t>
  </si>
  <si>
    <t>https://podminky.urs.cz/item/CS_URS_2025_02/899721111</t>
  </si>
  <si>
    <t>PE40+PE20</t>
  </si>
  <si>
    <t>899722113</t>
  </si>
  <si>
    <t>Krytí potrubí z plastů výstražnou fólií z PVC přes 25 do 34cm</t>
  </si>
  <si>
    <t>-668396519</t>
  </si>
  <si>
    <t>https://podminky.urs.cz/item/CS_URS_2025_02/899722113</t>
  </si>
  <si>
    <t>892233122</t>
  </si>
  <si>
    <t>Proplach a dezinfekce vodovodního potrubí DN od 40 do 70</t>
  </si>
  <si>
    <t>-976266697</t>
  </si>
  <si>
    <t>https://podminky.urs.cz/item/CS_URS_2025_02/892233122</t>
  </si>
  <si>
    <t>892241111</t>
  </si>
  <si>
    <t>Tlaková zkouška vodou potrubí DN do 80</t>
  </si>
  <si>
    <t>-315628769</t>
  </si>
  <si>
    <t>https://podminky.urs.cz/item/CS_URS_2025_02/892241111</t>
  </si>
  <si>
    <t>867392337</t>
  </si>
  <si>
    <t>722</t>
  </si>
  <si>
    <t>Zdravotechnika - vnitřní vodovod</t>
  </si>
  <si>
    <t>722270101.1</t>
  </si>
  <si>
    <t>Vystrojení armaturní šachty -  redukce DN32/20 2x kulový ventil 3/4" filtr 5/4" 2x Isiflo T100 T-kus 3/4"</t>
  </si>
  <si>
    <t>soubor</t>
  </si>
  <si>
    <t>1475398652</t>
  </si>
  <si>
    <t>722270102.1</t>
  </si>
  <si>
    <t>Vystrojení vodoměrové šachty - kulový ventil MF 5/4" filtr 5/4" Isiflo T100 2x redukce DN32/20 2x šroubení VM20 (Qmax=2,5m3/hod) kulový ventil 5/4" s výpustí 2x dvojnikl 5/4" zpětná klapka 5/4" T-kus 5/4" kulový ventil 1/2"</t>
  </si>
  <si>
    <t>618142244</t>
  </si>
  <si>
    <t>998722101</t>
  </si>
  <si>
    <t>Přesun hmot tonážní pro vnitřní vodovod v objektech v do 6 m</t>
  </si>
  <si>
    <t>2020373925</t>
  </si>
  <si>
    <t>https://podminky.urs.cz/item/CS_URS_2025_02/998722101</t>
  </si>
  <si>
    <t>460671113</t>
  </si>
  <si>
    <t>Výstražná fólie pro krytí kabelů šířky přes 25 do 34 cm</t>
  </si>
  <si>
    <t>1610417908</t>
  </si>
  <si>
    <t>https://podminky.urs.cz/item/CS_URS_2025_02/460671113</t>
  </si>
  <si>
    <t xml:space="preserve">" křížení inž. sítí "    </t>
  </si>
  <si>
    <t>" kabel "     KABELm</t>
  </si>
  <si>
    <t>460762111</t>
  </si>
  <si>
    <t>Křižovatka betonového kabelového žlabu s inženýrskými sítěmi bez zásypu</t>
  </si>
  <si>
    <t>-64000062</t>
  </si>
  <si>
    <t>https://podminky.urs.cz/item/CS_URS_2025_02/460762111</t>
  </si>
  <si>
    <t>PLAN</t>
  </si>
  <si>
    <t>192</t>
  </si>
  <si>
    <t>SO 07 - HŘIŠTĚ A HERNÍ PRVKY</t>
  </si>
  <si>
    <t>SO 07.1 - dětské hřiště</t>
  </si>
  <si>
    <t>181951112</t>
  </si>
  <si>
    <t>Úprava pláně v hornině třídy těžitelnosti I skupiny 1 až 3 se zhutněním strojně</t>
  </si>
  <si>
    <t>-2120661598</t>
  </si>
  <si>
    <t>https://podminky.urs.cz/item/CS_URS_2025_02/181951112</t>
  </si>
  <si>
    <t>" BT35 "     192,0</t>
  </si>
  <si>
    <t>564861011.1</t>
  </si>
  <si>
    <t>Podklad ze štěrkodrtě ŠD 0-32 plochy pro tělovýchovu tl 200 mm</t>
  </si>
  <si>
    <t>2063069897</t>
  </si>
  <si>
    <t>" BT42 "     PLAN</t>
  </si>
  <si>
    <t>589116201.1</t>
  </si>
  <si>
    <t>Podklad ploch pro tělovýchovu z  kameniva 0-4 tl.30 mm</t>
  </si>
  <si>
    <t>1219740823</t>
  </si>
  <si>
    <t>" BT41 "     PLAN</t>
  </si>
  <si>
    <t>916232111.1</t>
  </si>
  <si>
    <t>Betonový obrubník pro dětské hřiště do betonové patky vč. M+D</t>
  </si>
  <si>
    <t>441297455</t>
  </si>
  <si>
    <t>" BT "     16,0</t>
  </si>
  <si>
    <t>91299501-1</t>
  </si>
  <si>
    <t>M+D/ sestava dětské hřiště  vč. spodní stavba EPDM grafika vč. dopravy a kotvení, přesun hmot výrobní dokumentace</t>
  </si>
  <si>
    <t>kpl</t>
  </si>
  <si>
    <t>371508677</t>
  </si>
  <si>
    <t>" BT 39/ dětské hřiště - sestava "</t>
  </si>
  <si>
    <t>" BT 40/ dětské hřiště - spodní stavba EPDM 192 m2 "</t>
  </si>
  <si>
    <t>" Detailní popis výrobku -výkr. SO 07.02- .01  +  -.02  +  -.03,   + TZ - kap. SO 07.03 - DĚTSKÉ HŘIŠTĚ "</t>
  </si>
  <si>
    <t>" Kompletní provedení včetně všech prací a materiálů /subdodávka certifikov. výrobce "</t>
  </si>
  <si>
    <t>998222012</t>
  </si>
  <si>
    <t>Přesun hmot pro tělovýchovné plochy</t>
  </si>
  <si>
    <t>1172622889</t>
  </si>
  <si>
    <t>https://podminky.urs.cz/item/CS_URS_2025_02/998222012</t>
  </si>
  <si>
    <t>SO 07.2 - workoutové hřiště</t>
  </si>
  <si>
    <t xml:space="preserve">    767 - Konstrukce zámečnické</t>
  </si>
  <si>
    <t>-160295482</t>
  </si>
  <si>
    <t>" BT35 "     154,0</t>
  </si>
  <si>
    <t>564831011</t>
  </si>
  <si>
    <t>Podklad ze štěrkodrtě ŠD 0-32 plochy pro tělovýchovu tl 100 mm</t>
  </si>
  <si>
    <t>1122100237</t>
  </si>
  <si>
    <t>https://podminky.urs.cz/item/CS_URS_2025_02/564831011</t>
  </si>
  <si>
    <t>" BT38 "     PLAN</t>
  </si>
  <si>
    <t>567241111.1</t>
  </si>
  <si>
    <t>Podklad ploch pro tělovýchovu z betonu - štěrkodrť 0-32 tl. 100mm hutněno betonová deska C16/20 vyztužená kari sítí tl. 120-150mm</t>
  </si>
  <si>
    <t>1614517607</t>
  </si>
  <si>
    <t>" BT36 "     PLAN</t>
  </si>
  <si>
    <t>977151111.1</t>
  </si>
  <si>
    <t>Navrtání betonové desky otvory sloužící jako drenáž vč. výplně</t>
  </si>
  <si>
    <t>381335874</t>
  </si>
  <si>
    <t>" BT37 "     PLAN</t>
  </si>
  <si>
    <t>-527310216</t>
  </si>
  <si>
    <t>767</t>
  </si>
  <si>
    <t>Konstrukce zámečnické</t>
  </si>
  <si>
    <t>76799511-1</t>
  </si>
  <si>
    <t>M+D/ sestava fitness-park  prvků  pro Workoutové hřiště grafika vč. spodní stavba EPDM vč. dopravy a kotvení, přesun hmot  výrobní dokumentace</t>
  </si>
  <si>
    <t>988765098</t>
  </si>
  <si>
    <t>" BT 34/ Workoutové hřiště - sestava "</t>
  </si>
  <si>
    <t>" BT 35/ Workoutové hřiště - spodní stavba EPDM 154 m2 "</t>
  </si>
  <si>
    <t>" Detailní popis výrobku -výkr. SO 07.03.01+.02,   + TZ - kap. SO 07.3 - WORKOUTOVÉ HŘIŠTĚ "</t>
  </si>
  <si>
    <t>EPDM</t>
  </si>
  <si>
    <t>14,6</t>
  </si>
  <si>
    <t>SO 07.3 - herní prvky</t>
  </si>
  <si>
    <t>-171820890</t>
  </si>
  <si>
    <t>" výkopy jsou součástí osazení hern.prvků nebo dopad.plochy , ale už bez naložení "</t>
  </si>
  <si>
    <t>1115148284</t>
  </si>
  <si>
    <t>" BT 2 houpačka 2ks patek "     5,0</t>
  </si>
  <si>
    <t>" BT 12 houpačka 2ks patek "     5,0</t>
  </si>
  <si>
    <t>" BT 22 skluzavka "     1,6</t>
  </si>
  <si>
    <t>" BT 23 pérová houpačka "     1,0</t>
  </si>
  <si>
    <t>" BT 32 prvek pro seniory "     1,0</t>
  </si>
  <si>
    <t>" BT 33 prvek pro seniory "     1,0</t>
  </si>
  <si>
    <t>-930205189</t>
  </si>
  <si>
    <t>ODVOZ*2</t>
  </si>
  <si>
    <t>1356290535</t>
  </si>
  <si>
    <t>-1835947227</t>
  </si>
  <si>
    <t>" plochy EPDM "</t>
  </si>
  <si>
    <t>" houpačky BT4+15 "     50,0+47,0</t>
  </si>
  <si>
    <t>" polyfunkční prvky BT25 "     50,0</t>
  </si>
  <si>
    <t>" obrubníky "</t>
  </si>
  <si>
    <t>" houpačky BT9+10+20+21 "     (15,5+14,5)*0,25</t>
  </si>
  <si>
    <t>" polyfunkční prvky BT30+3 "     20,4*0,25</t>
  </si>
  <si>
    <t>564851014.1</t>
  </si>
  <si>
    <t>Podklad ze štěrkodrtě ŠD 0-32 plochy pro tělovýchovu tl 180 mm</t>
  </si>
  <si>
    <t>1206712767</t>
  </si>
  <si>
    <t>" BT19+29 "     47,0+50,0</t>
  </si>
  <si>
    <t>-110161109</t>
  </si>
  <si>
    <t>" houpačka 03 - BT8 "     50,0</t>
  </si>
  <si>
    <t>1960566149</t>
  </si>
  <si>
    <t>" BT7+18+28 "     50+47+50</t>
  </si>
  <si>
    <t>579231316.1</t>
  </si>
  <si>
    <t>Venkovní lité pryžové povrchy na předem upravený terén  EPDM litý polyuretan barevný 11mm + SBR granulát 25mm s pojivem grafika na ploše vč. návrhu M+D+přesun hmot - kompletní systém</t>
  </si>
  <si>
    <t>471857550</t>
  </si>
  <si>
    <t>" BT4+5+6 "     50</t>
  </si>
  <si>
    <t>" BT14+15+16+17 "     47</t>
  </si>
  <si>
    <t>" BT24+25+26+27 "     50</t>
  </si>
  <si>
    <t>25121187</t>
  </si>
  <si>
    <t>" houpačky BT9+10+20+21 "     15,5+14,5</t>
  </si>
  <si>
    <t>" polyfunkční prvky BT30+31 "     20,4</t>
  </si>
  <si>
    <t>936005211.1</t>
  </si>
  <si>
    <t>Dětská rámová houpačka 4,0/0,3/4,3m  řetízek dvoumístná vč.povrch.úpravy modřín BSH hranolů ocel. kotvení vč. spodní stavby (podsyp, zákl.ŽB patky, výkop- bez odvozu)  M+D+ přesunu  hmot + výrobní dokumentace</t>
  </si>
  <si>
    <t>536675287</t>
  </si>
  <si>
    <t>" BT-1+2+3 "     1</t>
  </si>
  <si>
    <t>936005212.1</t>
  </si>
  <si>
    <t>Dětská rámová houpačka 4,0/0,3/4,3m  pro menší děti -houpací kruh vč.povrch.úpravy modřín BSH hranolů ocel. kotvení vč. spodní stavby (podsyp, zákl.ŽB patky, výkop- bez odvozu)  M+D+ přesunu  hmot + výrobní dokumentace</t>
  </si>
  <si>
    <t>470881338</t>
  </si>
  <si>
    <t>" BT-11+12+13 "     1</t>
  </si>
  <si>
    <t>936005601.1</t>
  </si>
  <si>
    <t>Malá skluzavka - herní prvek malá skluzavkou pro děti 3-5 roků vč. spodní stavby (podsyp, zákl.ŽB patky, výkop- bez odvozu)  M+D+ přesunu  hmot + výrobní dokumentace</t>
  </si>
  <si>
    <t>-1763100021</t>
  </si>
  <si>
    <t>" BT 22 "          1</t>
  </si>
  <si>
    <t>936005603.1</t>
  </si>
  <si>
    <t>Pérová houpačka dětská žralok pro děti 3-5 roků vč. spodní stavby (podsyp, zákl.ŽB patky, výkop- bez odvozu)  M+D+ přesunu  hmot + výrobní dokumentace</t>
  </si>
  <si>
    <t>-466126886</t>
  </si>
  <si>
    <t>" BT 23 "          1</t>
  </si>
  <si>
    <t>936005651.1</t>
  </si>
  <si>
    <t>Prvky pro seniory nerez - elipsovité zařízení pro procvičování horních i dolních končetin, kloubů  vč. spodní stavby (podsyp, zákl.ŽB patky, výkop- bez odvozu)  M+D+ přesunu  hmot + výrobní dokumentace</t>
  </si>
  <si>
    <t>-520391046</t>
  </si>
  <si>
    <t>" BT 32 "          1</t>
  </si>
  <si>
    <t>936005653.1</t>
  </si>
  <si>
    <t>Prvky pro seniory nerez - prvek pro procvičování kloubů a ramen vč. spodní stavby (podsyp, zákl.ŽB patky, výkop- bez odvozu)  M+D+ přesunu  hmot + výrobní dokumentace</t>
  </si>
  <si>
    <t>-245572077</t>
  </si>
  <si>
    <t>" BT 33 "          1</t>
  </si>
  <si>
    <t>-1839428150</t>
  </si>
  <si>
    <t>GEOTEX</t>
  </si>
  <si>
    <t>72,4</t>
  </si>
  <si>
    <t>36,815</t>
  </si>
  <si>
    <t>17,082</t>
  </si>
  <si>
    <t>VYKOP2</t>
  </si>
  <si>
    <t>22,973</t>
  </si>
  <si>
    <t>3,24</t>
  </si>
  <si>
    <t>SO 08 - MOBILIÁŘ A DROBNÁ ARCHITEKTURA</t>
  </si>
  <si>
    <t>241249</t>
  </si>
  <si>
    <t>45112720-8</t>
  </si>
  <si>
    <t>42.99.22</t>
  </si>
  <si>
    <t xml:space="preserve">    3 - Svislé a kompletní konstrukce</t>
  </si>
  <si>
    <t xml:space="preserve">    8 - Vedení trubní dálková a přípojná</t>
  </si>
  <si>
    <t xml:space="preserve">    9 - Ostatní konstrukce a práce-bourání</t>
  </si>
  <si>
    <t xml:space="preserve">    711 - Izolace proti vodě, vlhkosti a plynům</t>
  </si>
  <si>
    <t>132212122</t>
  </si>
  <si>
    <t>Hloubení zapažených rýh šířky do 800 mm v nesoudržných horninách třídy těžitelnosti I skupiny 3 ručně</t>
  </si>
  <si>
    <t>1722634405</t>
  </si>
  <si>
    <t>https://podminky.urs.cz/item/CS_URS_2025_02/132212122</t>
  </si>
  <si>
    <t>" zídka "</t>
  </si>
  <si>
    <t>" BT2 "     0,4*(0,8+0,1)*(16,2+10,0*2)</t>
  </si>
  <si>
    <t>" BT5 drenáž "     4,05</t>
  </si>
  <si>
    <t>131212502</t>
  </si>
  <si>
    <t>Hloubení jamek pro sloupky, zábradlí, značky objem do 0,5 m3 v nesoudržných horninách třídy těžitelnosti I skupiny 3 ručně</t>
  </si>
  <si>
    <t>1014817079</t>
  </si>
  <si>
    <t>https://podminky.urs.cz/item/CS_URS_2025_02/131212502</t>
  </si>
  <si>
    <t>" BT 7- lavice "     0,4*0,7*1,0*2*20</t>
  </si>
  <si>
    <t>" BT 8- piknik.sestava "     0,4*0,7*1,38*2*1</t>
  </si>
  <si>
    <t>" BT 9- piknik.sestava "     0,4*0,7*1,38*2*1</t>
  </si>
  <si>
    <t>" BT 10- koš "     0,5*0,5*0,7*15</t>
  </si>
  <si>
    <t>" BT 13- nosič sáčků "     0,5*0,5*0,7*6</t>
  </si>
  <si>
    <t>" BT 16 infopanel "     0,3*0,3*0,9*2</t>
  </si>
  <si>
    <t>" BT 17 stojan "     0,3*0,7*0,9*12</t>
  </si>
  <si>
    <t>" BT 18 stojan "     0,3*0,3*0,9*2*3</t>
  </si>
  <si>
    <t>" BT 22 altán (pergola) "     0,5*0,5*0,7*12</t>
  </si>
  <si>
    <t>" BT 38 box na odpadky "     0,4*0,4*0,8*12</t>
  </si>
  <si>
    <t>34217351</t>
  </si>
  <si>
    <t>VYKOP1-ZASYP+VYKOP2</t>
  </si>
  <si>
    <t>-792990220</t>
  </si>
  <si>
    <t>2059885936</t>
  </si>
  <si>
    <t>174111102</t>
  </si>
  <si>
    <t>Zásyp v uzavřených prostorech sypaninou se zhutněním ručně</t>
  </si>
  <si>
    <t>1750941308</t>
  </si>
  <si>
    <t>https://podminky.urs.cz/item/CS_URS_2025_02/174111102</t>
  </si>
  <si>
    <t>" BT6 "     3,24</t>
  </si>
  <si>
    <t>2019258350</t>
  </si>
  <si>
    <t>" BT5 "     0,5*4*36,2</t>
  </si>
  <si>
    <t>693111310-01</t>
  </si>
  <si>
    <t xml:space="preserve">geotextilie netkaná filtrační - jako separační a oddělovací vrstva -300 g/m2 </t>
  </si>
  <si>
    <t>949859418</t>
  </si>
  <si>
    <t>GEOTEX*1,05</t>
  </si>
  <si>
    <t>212572111</t>
  </si>
  <si>
    <t>Lože pro trativody ze štěrkopísku tříděného</t>
  </si>
  <si>
    <t>-909175300</t>
  </si>
  <si>
    <t>https://podminky.urs.cz/item/CS_URS_2025_02/212572111</t>
  </si>
  <si>
    <t>" BT5 "     4,05</t>
  </si>
  <si>
    <t>271572211</t>
  </si>
  <si>
    <t>Podsyp pod základové konstrukce se zhutněním z netříděného štěrkopísku</t>
  </si>
  <si>
    <t>-568110592</t>
  </si>
  <si>
    <t>https://podminky.urs.cz/item/CS_URS_2025_02/271572211</t>
  </si>
  <si>
    <t>" podsyp ŠP  základy zídek "</t>
  </si>
  <si>
    <t>" BT3 "     1,81</t>
  </si>
  <si>
    <t>274321311</t>
  </si>
  <si>
    <t>Základové pasy ze ŽB bez zvýšených nároků na prostředí tř. C 16/20</t>
  </si>
  <si>
    <t>771754181</t>
  </si>
  <si>
    <t>https://podminky.urs.cz/item/CS_URS_2025_02/274321311</t>
  </si>
  <si>
    <t>" základ zídky BT2 "     11,58*1,035</t>
  </si>
  <si>
    <t>274351121</t>
  </si>
  <si>
    <t>Zřízení bednění základových pasů rovného</t>
  </si>
  <si>
    <t>-391081638</t>
  </si>
  <si>
    <t>https://podminky.urs.cz/item/CS_URS_2025_02/274351121</t>
  </si>
  <si>
    <t>2*0,25*(16,2+10,4*2)</t>
  </si>
  <si>
    <t>274351122</t>
  </si>
  <si>
    <t>Odstranění bednění základových pasů rovného</t>
  </si>
  <si>
    <t>-1468926636</t>
  </si>
  <si>
    <t>https://podminky.urs.cz/item/CS_URS_2025_02/274351122</t>
  </si>
  <si>
    <t>-538104178</t>
  </si>
  <si>
    <t>" podsyp ŠP "</t>
  </si>
  <si>
    <t>" BT 7- lavice "     0,4*0,1*1,0*2*20</t>
  </si>
  <si>
    <t>" BT 8- piknik.sestava "     0,4*0,1*1,38*2*1</t>
  </si>
  <si>
    <t>" BT 9- piknik.sestava "     0,4*0,1*1,38*2*1</t>
  </si>
  <si>
    <t>" BT 10- koš "     0,5*0,5*0,1*15</t>
  </si>
  <si>
    <t>" BT 13- nosič sáčků "     0,5*0,5*0,1*6</t>
  </si>
  <si>
    <t>" BT 16 infopanel "     0,3*0,3*0,1*2</t>
  </si>
  <si>
    <t>" BT 17 stojan "     0,3*0,7*0,1*12</t>
  </si>
  <si>
    <t>" BT 18 stojan "     0,3*0,3*0,1*2*3</t>
  </si>
  <si>
    <t>" BT 22 altán (pergola) "     0,5*0,5*0,1*12</t>
  </si>
  <si>
    <t>" BT 38 box na odpadky "     0,1*0,4*0,4*12</t>
  </si>
  <si>
    <t>LOZE</t>
  </si>
  <si>
    <t>275313611</t>
  </si>
  <si>
    <t>Základové patky z betonu tř. C 16/20</t>
  </si>
  <si>
    <t>-188697461</t>
  </si>
  <si>
    <t>https://podminky.urs.cz/item/CS_URS_2025_02/275313611</t>
  </si>
  <si>
    <t>" BT 7- lavice "     0,4*0,6*1,0*2*20*1,035</t>
  </si>
  <si>
    <t>" BT 8- piknik.sestava "     0,4*0,6*1,38*2*1*1,035</t>
  </si>
  <si>
    <t>" BT 9- piknik.sestava "     0,4*0,6*1,38*2*1*1,035</t>
  </si>
  <si>
    <t>" BT 10- koš "     0,5*0,5*0,6*15*1,035</t>
  </si>
  <si>
    <t>" BT 13- nosič sáčků "     0,5*0,5*0,6*6*1,035</t>
  </si>
  <si>
    <t>" BT 16 infopanel "     0,3*0,3*0,8*2*1,035</t>
  </si>
  <si>
    <t>" BT 17 stojan "     0,3*0,7*0,8*12*1,035</t>
  </si>
  <si>
    <t>" BT 18 stojan "     0,3*0,3*0,8*2*3*1,035</t>
  </si>
  <si>
    <t>" BT 22 altán (pergola) "     0,5*0,5*0,6*12*1,035</t>
  </si>
  <si>
    <t>" BT 38 box na odpadky "     0,4*0,4*0,6*12*1,035</t>
  </si>
  <si>
    <t>ZAKLAD</t>
  </si>
  <si>
    <t>275351121</t>
  </si>
  <si>
    <t>Zřízení bednění základových patek</t>
  </si>
  <si>
    <t>-986983380</t>
  </si>
  <si>
    <t>https://podminky.urs.cz/item/CS_URS_2025_02/275351121</t>
  </si>
  <si>
    <t>" BT 7- lavice "     0,3*(0,4+1,0)*2*2*20</t>
  </si>
  <si>
    <t>" BT 8- piknik.sestava "     0,3*(0,4+1,38)*2*2*1</t>
  </si>
  <si>
    <t>" BT 9- piknik.sestava "     0,3*(0,4+1,38)*2*2*1</t>
  </si>
  <si>
    <t>" BT 10- koš "     4*0,5*0,3*15</t>
  </si>
  <si>
    <t>" BT 13- nosič sáčků "     4*0,5*0,3*6</t>
  </si>
  <si>
    <t>" BT 16 infopanel "     4*0,3*0,3*2</t>
  </si>
  <si>
    <t>" BT 17 stojan "     0,3*(0,3+0,7)*2*12</t>
  </si>
  <si>
    <t>" BT 18 stojan "     4*0,3*0,3*2*3</t>
  </si>
  <si>
    <t>" BT 22 altán (pergola) "     4*0,5*0,2*12</t>
  </si>
  <si>
    <t>" BT 38 box na odpadky "     4*0,2*0,4*12</t>
  </si>
  <si>
    <t>275351122</t>
  </si>
  <si>
    <t>Odstranění bednění základových patek</t>
  </si>
  <si>
    <t>1744671549</t>
  </si>
  <si>
    <t>https://podminky.urs.cz/item/CS_URS_2025_02/275351122</t>
  </si>
  <si>
    <t>Svislé a kompletní konstrukce</t>
  </si>
  <si>
    <t>327324127.1</t>
  </si>
  <si>
    <t>Opěrné zdi a valy ze ŽB tř. C 25/30 XF3 zkosení hran dilatace pohledový beton</t>
  </si>
  <si>
    <t>-1214136786</t>
  </si>
  <si>
    <t>" BT1 "     0,4*0,5*36,2</t>
  </si>
  <si>
    <t>327351211.1</t>
  </si>
  <si>
    <t>Bednění opěrných zdí a valů svislých i skloněných zřízení  zkosení hran dilatace pohledový beton</t>
  </si>
  <si>
    <t>-2027721858</t>
  </si>
  <si>
    <t>" BT1 "     0,5*(0,4+36,2)*2</t>
  </si>
  <si>
    <t>327351221.1</t>
  </si>
  <si>
    <t>Bednění opěrných zdí a valů svislých i skloněných odstranění  zkosení hran dilatace pohledový beton</t>
  </si>
  <si>
    <t>633586343</t>
  </si>
  <si>
    <t>327361040.1</t>
  </si>
  <si>
    <t>Výztuž opěrných zdí a valů ze svařovaných sítí vč. distance</t>
  </si>
  <si>
    <t>-612203990</t>
  </si>
  <si>
    <t>" BT1 - výztuž zídky vč. základů "</t>
  </si>
  <si>
    <t>36,2*(1,35+0,35)*2*0,00444</t>
  </si>
  <si>
    <t>Vedení trubní dálková a přípojná</t>
  </si>
  <si>
    <t>891247211.1</t>
  </si>
  <si>
    <t>Pítko fuente kulaté nerezové  M+D</t>
  </si>
  <si>
    <t>-1981791646</t>
  </si>
  <si>
    <t>" BT39 "     1</t>
  </si>
  <si>
    <t>891247219.1</t>
  </si>
  <si>
    <t>Vana kamenná autorské kamenické dílo 1200/600/400 vně pemrlované vnitřní leštěné  M+D</t>
  </si>
  <si>
    <t>-110906500</t>
  </si>
  <si>
    <t>" BT40 "     1</t>
  </si>
  <si>
    <t>Ostatní konstrukce a práce-bourání</t>
  </si>
  <si>
    <t>936124113.1</t>
  </si>
  <si>
    <t>Lavice s opěradlem 1800/780/840 s područkami a zádovou opěrkou kombinace dřevo-ocel pozink RAL-standard tropické dřevo spojovací materiál nerez kotvení na beton.patku přes dlažbu</t>
  </si>
  <si>
    <t>902305567</t>
  </si>
  <si>
    <t>" BT7 "     20</t>
  </si>
  <si>
    <t>936124113.3</t>
  </si>
  <si>
    <t>Lavice s opěradlem 1800/780/840 s područkami a zádovou opěrkou kombinace dřevo-ocel pozink RAL- standard tropické dřevo spojené řetězem</t>
  </si>
  <si>
    <t>186247893</t>
  </si>
  <si>
    <t>" BT8 "     6</t>
  </si>
  <si>
    <t>936142021.1</t>
  </si>
  <si>
    <t xml:space="preserve">Pikniková sestava 2x lavice+stůl 1820/1380/780  kov sedák z dřevěných desek vč. kotvení </t>
  </si>
  <si>
    <t>-1817116624</t>
  </si>
  <si>
    <t>" BT 8 "     1</t>
  </si>
  <si>
    <t>936142021.3</t>
  </si>
  <si>
    <t xml:space="preserve">Pikniková sestava 2x lavice+stůl 1820/1380/780 verze pro osoby na vozíčku  kov sedák z dřevěných desek vč. kotvení </t>
  </si>
  <si>
    <t>-78340662</t>
  </si>
  <si>
    <t>" BT 9 "     1</t>
  </si>
  <si>
    <t>936104213.1</t>
  </si>
  <si>
    <t>Koš odpadkový parkový d-400/940 ocel RAL standard oplech. lamelový trop.dřevo včetně dopravy a kotvení stříška 50 litrů spojovací materiál nerez</t>
  </si>
  <si>
    <t>-1657908003</t>
  </si>
  <si>
    <t>" BT10 "     15</t>
  </si>
  <si>
    <t>936104212.1</t>
  </si>
  <si>
    <t>Nosič sáčků na psí exkrementy 80/80/1000  L profil nerez schránka 2l uzamykatelná ocel RAL standard, včetně dopravy a kotvení spojovací materiál nerez</t>
  </si>
  <si>
    <t>-174857969</t>
  </si>
  <si>
    <t>" BT13 "     6</t>
  </si>
  <si>
    <t>936124161.1</t>
  </si>
  <si>
    <t>Informační panel tabule 800x2100 mm dvojice svařovaných rámů z L profilů 55x55x6, ocel pozink RAL standard vč. dopravy</t>
  </si>
  <si>
    <t>1013843721</t>
  </si>
  <si>
    <t>" Bližší specifikace viz. technická zpráva "</t>
  </si>
  <si>
    <t>" BT8 "     1</t>
  </si>
  <si>
    <t>936124163.1</t>
  </si>
  <si>
    <t>Stojan na kola varianta A 615/120/820, ocel pozink RAL standard vč. dopravy kotvení</t>
  </si>
  <si>
    <t>-519463003</t>
  </si>
  <si>
    <t>" BT17 "     12</t>
  </si>
  <si>
    <t>936124163.3</t>
  </si>
  <si>
    <t>Stojan na kola varianta B 965/50/885, ocel pozink RAL standard vč. dopravy kotvení</t>
  </si>
  <si>
    <t>-1893967062</t>
  </si>
  <si>
    <t>" BT18 "     3</t>
  </si>
  <si>
    <t>998153131</t>
  </si>
  <si>
    <t>Přesun hmot pro samostatné zdi a valy zděné z cihel, kamene, tvárnic nebo monolitické v do 12 m</t>
  </si>
  <si>
    <t>-1747204409</t>
  </si>
  <si>
    <t>https://podminky.urs.cz/item/CS_URS_2025_02/998153131</t>
  </si>
  <si>
    <t>711</t>
  </si>
  <si>
    <t>Izolace proti vodě, vlhkosti a plynům</t>
  </si>
  <si>
    <t>711161217.1</t>
  </si>
  <si>
    <t>Izolace proti zemní vlhkosti nopovou fólií svislá M+D</t>
  </si>
  <si>
    <t>1026350775</t>
  </si>
  <si>
    <t>" BT4 - zídka "     17,82</t>
  </si>
  <si>
    <t>998711101</t>
  </si>
  <si>
    <t>Přesun hmot tonážní pro izolace proti vodě, vlhkosti a plynům v objektech v do 6 m</t>
  </si>
  <si>
    <t>850574143</t>
  </si>
  <si>
    <t>https://podminky.urs.cz/item/CS_URS_2025_02/998711101</t>
  </si>
  <si>
    <t>767220511.1</t>
  </si>
  <si>
    <t>Box na odpad - rámová konstrukce (8,75x4,5m, 2x otvor 2,1m, výška 2m) z profilové oceli žár pozink výplň tahokov M+D+přesun hmot dílenská dokumentace</t>
  </si>
  <si>
    <t>-2012416928</t>
  </si>
  <si>
    <t>" BT33 stojna - I20 (26,2kg/m) dl. 2,8  - 12 ks "     26,2*2,8*12</t>
  </si>
  <si>
    <t xml:space="preserve">" BT34 spojovací prvek  - 60 ks "     </t>
  </si>
  <si>
    <t>" BT35 pásovina 30/3(0,71 kg/m)  - 78 m "     0,71*78,0</t>
  </si>
  <si>
    <t>" BT36 L profil   50/50/3(2,4kg/m  - 78 m "     2,4*78,0</t>
  </si>
  <si>
    <t xml:space="preserve">" BT37  výplň tahokov 2,0x1,9m - 10 ks "     </t>
  </si>
  <si>
    <t>Součet kg</t>
  </si>
  <si>
    <t>767220521.1</t>
  </si>
  <si>
    <t>Pergola - rámová konstrukce (16x3,0m výška 2,65m) z profilové oceli žár pozink výplň zadní stěna bet. panel střecha sklo tvrzené nerez lanka M+D+přesun hmot dílenská dokumentace</t>
  </si>
  <si>
    <t>510223802</t>
  </si>
  <si>
    <t>" BT21 stojna - 2x U120 (13,3kg/m) dl. 3,0m  - 24 ks "     13,3*3,0*24</t>
  </si>
  <si>
    <t>" BT26 profil T50(4,44 kg/m) dl.3,5m  - 7 ks "     4,44*3,5*7</t>
  </si>
  <si>
    <t>" BT27 L profil   50/50/3(2,4kg/m  - 3,5 m  - 2 ks "     2,4*3,5*2</t>
  </si>
  <si>
    <t>" BT28  I100 (8,34kg/m) dl. 3,3m  - 10 ks "     8,34*3,3*10</t>
  </si>
  <si>
    <t>" BT29 stojna -  I120 (11,1kg/m) dl. 3,0m  - 6 ks "     11,1*3,0*6</t>
  </si>
  <si>
    <t xml:space="preserve">" BT30  sklo bezpečnostní vrstvené 2x6mm tabule 350/98  9 ks  -  30,87m2 "     </t>
  </si>
  <si>
    <t xml:space="preserve">" BT31  lanko nerez d-6mm   -   193,6m "     </t>
  </si>
  <si>
    <t xml:space="preserve">" BT23  prefabrik. beton. dílce 295/160/5 v pohledové kvalitě  3 ks  "   </t>
  </si>
  <si>
    <t xml:space="preserve">" BT24  prefabrik. beton. dílce 345/160/5 v pohledové kvalitě  2 ks  "    </t>
  </si>
  <si>
    <t xml:space="preserve">VON - VEDLEJŠÍ A OSTATNÍ NÁKLADY 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</si>
  <si>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</si>
  <si>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</si>
  <si>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</si>
  <si>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</si>
  <si>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</si>
  <si>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</si>
  <si>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</si>
  <si>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</si>
  <si>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</si>
  <si>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</si>
  <si>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zeměměřičské a projektové práce</t>
  </si>
  <si>
    <t>012002000</t>
  </si>
  <si>
    <t>Zeměměřičské práce</t>
  </si>
  <si>
    <t>1024</t>
  </si>
  <si>
    <t>657209799</t>
  </si>
  <si>
    <t>"Geodetické práce:   před provádění stavby,  při výstavbě "</t>
  </si>
  <si>
    <t xml:space="preserve">" vč. zaměření skutečného stavu stavby po výstavbě pro GIS  " </t>
  </si>
  <si>
    <t>" + Geometrický plán - 10 x dokumentace v listinné a digitální podobě, zápis do KN "</t>
  </si>
  <si>
    <t>" komplet všechny SO "                      1</t>
  </si>
  <si>
    <t>012164000</t>
  </si>
  <si>
    <t>Vytyčení a zaměření inženýrských sítí</t>
  </si>
  <si>
    <t>541953431</t>
  </si>
  <si>
    <t>" Vytyčení stávajících podzemních inženýrských sítí před zahájením zemních prací "</t>
  </si>
  <si>
    <t>" vč. zajištění aktualizace vyjádření (průběhů) u správců IS"</t>
  </si>
  <si>
    <t>" komplet všechny SO "           1</t>
  </si>
  <si>
    <t>013244000-12</t>
  </si>
  <si>
    <t>Dokumentace pro provádění stavby - realizační (dílenská) dokumentace</t>
  </si>
  <si>
    <t>802843639</t>
  </si>
  <si>
    <t>" dílenská dokumentace /komplet "    1</t>
  </si>
  <si>
    <t>129001-11</t>
  </si>
  <si>
    <t>Sondy pro ověření ing. sítí  - ruční výkop tř. I-II / skup. 1-4  vč. příplatku za ztížení vykopávky v blízkosti podzemního vedení vč. zpětného záhozu části sondy</t>
  </si>
  <si>
    <t>-142068814</t>
  </si>
  <si>
    <t xml:space="preserve">" kopané sondy pro ověř.polohy a hl. IS  ( kce všech SO)"              </t>
  </si>
  <si>
    <t>" + Koordinace výsadeb vegetačních prvků a technických sítí "</t>
  </si>
  <si>
    <t>013254000</t>
  </si>
  <si>
    <t>Dokumentace skutečného provedení stavby</t>
  </si>
  <si>
    <t>835307389</t>
  </si>
  <si>
    <t>" 4 x vyhotovení - dokumentace v listinné a digitální podobě"</t>
  </si>
  <si>
    <t>" zakreslení změn PD  vč.revizí, prohlášení o shodě,  likvidace odpadů "</t>
  </si>
  <si>
    <t>" komplet všechyn SO "         1</t>
  </si>
  <si>
    <t>013294000</t>
  </si>
  <si>
    <t>Ostatní dokumentace stavby</t>
  </si>
  <si>
    <t>555047346</t>
  </si>
  <si>
    <t>" Fotodokumentace stavby (celý průběh) vč. provedení výstupů "</t>
  </si>
  <si>
    <t>" ( digitální a tištěná forma dle SOD)   všechny  SO "          1</t>
  </si>
  <si>
    <t>012434000</t>
  </si>
  <si>
    <t>Geodetická aktualizační dokumentace (GAD DTM)</t>
  </si>
  <si>
    <t>-220116558</t>
  </si>
  <si>
    <t>" Dokumentace pro data DTM  (data digitální technické mapy)."</t>
  </si>
  <si>
    <t>" Upřesnění obsahu položky viz. návrh Smlouvy o dílo, který je součástí zadávací dokumentace "</t>
  </si>
  <si>
    <t>" komplet "            1</t>
  </si>
  <si>
    <t>9999-1298.11</t>
  </si>
  <si>
    <t>Geodetické zaměření skut- provedení - intravilán  -  rozvody VO</t>
  </si>
  <si>
    <t>-1845223225</t>
  </si>
  <si>
    <t>9999-1298.21</t>
  </si>
  <si>
    <t>Mapování - doplnění digit. mapy - intravilán  -  rozvody VO</t>
  </si>
  <si>
    <t>219149637</t>
  </si>
  <si>
    <t>9999-1299-1</t>
  </si>
  <si>
    <t>Dokumentace skutečného provedení  -   VO</t>
  </si>
  <si>
    <t>179401394</t>
  </si>
  <si>
    <t>VRN3</t>
  </si>
  <si>
    <t>Zařízení staveniště</t>
  </si>
  <si>
    <t>030001000</t>
  </si>
  <si>
    <t>1962333651</t>
  </si>
  <si>
    <t xml:space="preserve">" vybudování, provoz, odstranění a zapravení povrchů po  ZS  v intravilánu"   </t>
  </si>
  <si>
    <t>"komplet všechyn SO "             1</t>
  </si>
  <si>
    <t>034103000</t>
  </si>
  <si>
    <t>Oplocení staveniště</t>
  </si>
  <si>
    <t>-1500093905</t>
  </si>
  <si>
    <t>"  mobilní oplocení (vč. odstranění) / komplet "           1</t>
  </si>
  <si>
    <t>VRN4</t>
  </si>
  <si>
    <t>Inženýrská činnost</t>
  </si>
  <si>
    <t>043134000</t>
  </si>
  <si>
    <t>Zkoušky zatěžovací</t>
  </si>
  <si>
    <t>1554173741</t>
  </si>
  <si>
    <t>" zatěžovací zkoušky po pojízdné komunikace/ komplet  SO 02 + SO 03  "          1</t>
  </si>
  <si>
    <t>043194000-07</t>
  </si>
  <si>
    <t>Ostatní zkoušky - laboratorní  rozbor odkopu kamení pro stanovení vhodnosti materiálu do aktivní zóny</t>
  </si>
  <si>
    <t>39258479</t>
  </si>
  <si>
    <t>" výměna podloží dle výsledků laboratoře a zátěž.zkoušek "</t>
  </si>
  <si>
    <t>" SO 03  konstrukce vozovky + parkoviště /komplet "               1</t>
  </si>
  <si>
    <t>043194000-10</t>
  </si>
  <si>
    <t>Ostatní zkoušky - agrochemický rozbor půdy a substrátů</t>
  </si>
  <si>
    <t>999086615</t>
  </si>
  <si>
    <t>043194000-11</t>
  </si>
  <si>
    <t xml:space="preserve">Ostatní zkoušky - analýza ověření kvalitativn.vlastností odpadu - dle zákona o odpadech a Vyhlášky o podrobnostech nakládání s odpady  - po recyklaci použití na povrch terénu </t>
  </si>
  <si>
    <t>655283810</t>
  </si>
  <si>
    <t xml:space="preserve">" komplet: odběr vzorků, rozbor, protokol "          </t>
  </si>
  <si>
    <t>" komplet všechny SO  "          1</t>
  </si>
  <si>
    <t>" frézov.+bourané živice bez dehtu= viz. IGP str. 8- kvalitat.třídy ZAS-T1 dle vyhlášky č. 283/2023 Sb"</t>
  </si>
  <si>
    <t>045002000</t>
  </si>
  <si>
    <t>Kompletační a koordinační činnost</t>
  </si>
  <si>
    <t>-1871543516</t>
  </si>
  <si>
    <t>"komplet všechny SO "             1</t>
  </si>
  <si>
    <t>VRN6</t>
  </si>
  <si>
    <t>Územní vlivy</t>
  </si>
  <si>
    <t>063603000</t>
  </si>
  <si>
    <t>Omezený přístup těžké techniky</t>
  </si>
  <si>
    <t>-1551681519</t>
  </si>
  <si>
    <t>"  příplatek za zhotovení vrstev  Komunikací a zpev. ploch "</t>
  </si>
  <si>
    <t>" ( Situace SO 01 Příprava+HTÚ + Situace SO03  Řešení zeleně / SO 02  ZP +SO 03 Parkoviště) "</t>
  </si>
  <si>
    <t>"  omezenou mechanizací se zvětšeným podílem ruční práce  (vč. ztíženého přesunu hmot)"</t>
  </si>
  <si>
    <t>" v blízkosti  stávaj. ponech.stromů a objektů =výkr. C 03 - Koordinační situace "</t>
  </si>
  <si>
    <t xml:space="preserve"> " TZ- B.10-ZOV   ..n) Zvláštní podmínky..."</t>
  </si>
  <si>
    <t>" komplet "             1</t>
  </si>
  <si>
    <t>VRN7</t>
  </si>
  <si>
    <t>Provozní vlivy</t>
  </si>
  <si>
    <t>072103000</t>
  </si>
  <si>
    <t>Silniční provoz - projednání DIO a zajištění DIR</t>
  </si>
  <si>
    <t>-1675757838</t>
  </si>
  <si>
    <t>" návrh DIO  dle TP66 vč. vypracování dokumentace a vyřízení stanovení přechodné úpravy "</t>
  </si>
  <si>
    <t>" zajištění dokumentace PDZ a povolení zvláštního užívání komunikací pro realizaci stavby  "</t>
  </si>
  <si>
    <t>" vč. projednání zajištění provizorního přístupu pro pěší"</t>
  </si>
  <si>
    <t xml:space="preserve"> "  komplet "           1</t>
  </si>
  <si>
    <t>072203000</t>
  </si>
  <si>
    <t>Silniční provoz - zajištění DIO (dopravní značení)</t>
  </si>
  <si>
    <t>-1408258991</t>
  </si>
  <si>
    <t xml:space="preserve">" provizorní dopravní značení:  mtž,  demontáž, přesuny, údržba, pronájem </t>
  </si>
  <si>
    <t>"  B10  dl. výstavby  cca 16 měsíců / pronájem značení "</t>
  </si>
  <si>
    <t>" (vč. DIO v SO 03 + ostatní objekty)   komplet "           1</t>
  </si>
  <si>
    <t>VRN9</t>
  </si>
  <si>
    <t>Ostatní náklady</t>
  </si>
  <si>
    <t>091502010.1</t>
  </si>
  <si>
    <t>STÁLÝ PRVEK POVINNÉ PUBLICITY – Pamětní deska (400 mm / 300 mm) v provedení – nerez, barevné provedení grafiky, včetně kotvení nebo případného sloupku (vše odolné povětrnostním vlivům).</t>
  </si>
  <si>
    <t>-510722922</t>
  </si>
  <si>
    <t>"  Poloha bude upřesněna při KD. "</t>
  </si>
  <si>
    <t>"  Dodavatel musí dodržet "manuál jednotného vizuálního stylu fondů EU "</t>
  </si>
  <si>
    <t>" v programovém období 2021-2027", který je k získání u zadavatele. ozn. 3/O "</t>
  </si>
  <si>
    <t>" BT41 pro SO08 "     1</t>
  </si>
  <si>
    <t>091502011.1</t>
  </si>
  <si>
    <t xml:space="preserve">DOČASNÝ PRVEK POVINNÉ PUBLICITY – Dočasný billboard odolný povětrnostním vlivům (2100mm / 2200 mm), včetně kotvení / vyvázání na oplocení staveniště nebo na případné sloupky. </t>
  </si>
  <si>
    <t>-335497697</t>
  </si>
  <si>
    <t>"  Poloha bude dohodnuta před zahájením stavby "</t>
  </si>
  <si>
    <t>" v programovém období 2021-2027", který je k získání u zadavatele. ozn. 4/O "</t>
  </si>
  <si>
    <t>" BT42 pro SO08 "     1</t>
  </si>
  <si>
    <t>091703000-01</t>
  </si>
  <si>
    <t>Náklady na údržbu - Opravy, údržba a průběžné čistění, kropení komunikací užívaných v průběhu výstavby</t>
  </si>
  <si>
    <t>1745764165</t>
  </si>
  <si>
    <t>" výkr. C-03 -Koordinacni situace "</t>
  </si>
  <si>
    <t>" údržba přístupových cest  po dobu výstavby "</t>
  </si>
  <si>
    <t>" TZ- B10  dl. výstavby  cca 16 měsíců  "</t>
  </si>
  <si>
    <t>"  komplet všechny SO "    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</si>
</sst>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40" fillId="0" borderId="22" xfId="0" applyFont="1" applyBorder="1" applyAlignment="1">
      <alignment horizontal="center" vertical="center"/>
    </xf>
    <xf numFmtId="49" fontId="40" fillId="0" borderId="22" xfId="0" applyNumberFormat="1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center" vertical="center" wrapText="1"/>
    </xf>
    <xf numFmtId="167" fontId="40" fillId="0" borderId="22" xfId="0" applyNumberFormat="1" applyFont="1" applyBorder="1" applyAlignment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0" fontId="4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4" borderId="8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85802114" TargetMode="External"/><Relationship Id="rId13" Type="http://schemas.openxmlformats.org/officeDocument/2006/relationships/hyperlink" Target="https://podminky.urs.cz/item/CS_URS_2025_02/184852322" TargetMode="External"/><Relationship Id="rId18" Type="http://schemas.openxmlformats.org/officeDocument/2006/relationships/hyperlink" Target="https://podminky.urs.cz/item/CS_URS_2025_02/998231311" TargetMode="External"/><Relationship Id="rId3" Type="http://schemas.openxmlformats.org/officeDocument/2006/relationships/hyperlink" Target="https://podminky.urs.cz/item/CS_URS_2025_02/183403132" TargetMode="External"/><Relationship Id="rId7" Type="http://schemas.openxmlformats.org/officeDocument/2006/relationships/hyperlink" Target="https://podminky.urs.cz/item/CS_URS_2025_02/184215113" TargetMode="External"/><Relationship Id="rId12" Type="http://schemas.openxmlformats.org/officeDocument/2006/relationships/hyperlink" Target="https://podminky.urs.cz/item/CS_URS_2025_02/185851121" TargetMode="External"/><Relationship Id="rId17" Type="http://schemas.openxmlformats.org/officeDocument/2006/relationships/hyperlink" Target="https://podminky.urs.cz/item/CS_URS_2025_02/185851121" TargetMode="External"/><Relationship Id="rId2" Type="http://schemas.openxmlformats.org/officeDocument/2006/relationships/hyperlink" Target="https://podminky.urs.cz/item/CS_URS_2025_02/183101221" TargetMode="External"/><Relationship Id="rId16" Type="http://schemas.openxmlformats.org/officeDocument/2006/relationships/hyperlink" Target="https://podminky.urs.cz/item/CS_URS_2025_02/185804311" TargetMode="External"/><Relationship Id="rId20" Type="http://schemas.openxmlformats.org/officeDocument/2006/relationships/drawing" Target="../drawings/drawing10.xml"/><Relationship Id="rId1" Type="http://schemas.openxmlformats.org/officeDocument/2006/relationships/hyperlink" Target="https://podminky.urs.cz/item/CS_URS_2025_02/174111109" TargetMode="External"/><Relationship Id="rId6" Type="http://schemas.openxmlformats.org/officeDocument/2006/relationships/hyperlink" Target="https://podminky.urs.cz/item/CS_URS_2025_02/184215133" TargetMode="External"/><Relationship Id="rId11" Type="http://schemas.openxmlformats.org/officeDocument/2006/relationships/hyperlink" Target="https://podminky.urs.cz/item/CS_URS_2025_02/185804311" TargetMode="External"/><Relationship Id="rId5" Type="http://schemas.openxmlformats.org/officeDocument/2006/relationships/hyperlink" Target="https://podminky.urs.cz/item/CS_URS_2025_02/184102116" TargetMode="External"/><Relationship Id="rId15" Type="http://schemas.openxmlformats.org/officeDocument/2006/relationships/hyperlink" Target="https://podminky.urs.cz/item/CS_URS_2025_02/184801121" TargetMode="External"/><Relationship Id="rId10" Type="http://schemas.openxmlformats.org/officeDocument/2006/relationships/hyperlink" Target="https://podminky.urs.cz/item/CS_URS_2025_02/184911421" TargetMode="External"/><Relationship Id="rId19" Type="http://schemas.openxmlformats.org/officeDocument/2006/relationships/printerSettings" Target="../printerSettings/printerSettings10.bin"/><Relationship Id="rId4" Type="http://schemas.openxmlformats.org/officeDocument/2006/relationships/hyperlink" Target="https://podminky.urs.cz/item/CS_URS_2025_02/184911332" TargetMode="External"/><Relationship Id="rId9" Type="http://schemas.openxmlformats.org/officeDocument/2006/relationships/hyperlink" Target="https://podminky.urs.cz/item/CS_URS_2025_02/184215413" TargetMode="External"/><Relationship Id="rId14" Type="http://schemas.openxmlformats.org/officeDocument/2006/relationships/hyperlink" Target="https://podminky.urs.cz/item/CS_URS_2025_02/184852321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85804211" TargetMode="External"/><Relationship Id="rId13" Type="http://schemas.openxmlformats.org/officeDocument/2006/relationships/drawing" Target="../drawings/drawing11.xml"/><Relationship Id="rId3" Type="http://schemas.openxmlformats.org/officeDocument/2006/relationships/hyperlink" Target="https://podminky.urs.cz/item/CS_URS_2025_02/185802114" TargetMode="External"/><Relationship Id="rId7" Type="http://schemas.openxmlformats.org/officeDocument/2006/relationships/hyperlink" Target="https://podminky.urs.cz/item/CS_URS_2025_02/185851121" TargetMode="External"/><Relationship Id="rId12" Type="http://schemas.openxmlformats.org/officeDocument/2006/relationships/printerSettings" Target="../printerSettings/printerSettings11.bin"/><Relationship Id="rId2" Type="http://schemas.openxmlformats.org/officeDocument/2006/relationships/hyperlink" Target="https://podminky.urs.cz/item/CS_URS_2025_02/184102110" TargetMode="External"/><Relationship Id="rId1" Type="http://schemas.openxmlformats.org/officeDocument/2006/relationships/hyperlink" Target="https://podminky.urs.cz/item/CS_URS_2025_02/183101313" TargetMode="External"/><Relationship Id="rId6" Type="http://schemas.openxmlformats.org/officeDocument/2006/relationships/hyperlink" Target="https://podminky.urs.cz/item/CS_URS_2025_02/185804311" TargetMode="External"/><Relationship Id="rId11" Type="http://schemas.openxmlformats.org/officeDocument/2006/relationships/hyperlink" Target="https://podminky.urs.cz/item/CS_URS_2025_02/998231311" TargetMode="External"/><Relationship Id="rId5" Type="http://schemas.openxmlformats.org/officeDocument/2006/relationships/hyperlink" Target="https://podminky.urs.cz/item/CS_URS_2025_02/184911151" TargetMode="External"/><Relationship Id="rId10" Type="http://schemas.openxmlformats.org/officeDocument/2006/relationships/hyperlink" Target="https://podminky.urs.cz/item/CS_URS_2025_02/185851121" TargetMode="External"/><Relationship Id="rId4" Type="http://schemas.openxmlformats.org/officeDocument/2006/relationships/hyperlink" Target="https://podminky.urs.cz/item/CS_URS_2025_02/184215411" TargetMode="External"/><Relationship Id="rId9" Type="http://schemas.openxmlformats.org/officeDocument/2006/relationships/hyperlink" Target="https://podminky.urs.cz/item/CS_URS_2025_02/185804311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85802113" TargetMode="External"/><Relationship Id="rId13" Type="http://schemas.openxmlformats.org/officeDocument/2006/relationships/hyperlink" Target="https://podminky.urs.cz/item/CS_URS_2025_02/185804312" TargetMode="External"/><Relationship Id="rId3" Type="http://schemas.openxmlformats.org/officeDocument/2006/relationships/hyperlink" Target="https://podminky.urs.cz/item/CS_URS_2025_02/181151311" TargetMode="External"/><Relationship Id="rId7" Type="http://schemas.openxmlformats.org/officeDocument/2006/relationships/hyperlink" Target="https://podminky.urs.cz/item/CS_URS_2025_02/183403161" TargetMode="External"/><Relationship Id="rId12" Type="http://schemas.openxmlformats.org/officeDocument/2006/relationships/hyperlink" Target="https://podminky.urs.cz/item/CS_URS_2025_02/185802113" TargetMode="External"/><Relationship Id="rId17" Type="http://schemas.openxmlformats.org/officeDocument/2006/relationships/drawing" Target="../drawings/drawing12.xml"/><Relationship Id="rId2" Type="http://schemas.openxmlformats.org/officeDocument/2006/relationships/hyperlink" Target="https://podminky.urs.cz/item/CS_URS_2025_02/183403114" TargetMode="External"/><Relationship Id="rId16" Type="http://schemas.openxmlformats.org/officeDocument/2006/relationships/printerSettings" Target="../printerSettings/printerSettings12.bin"/><Relationship Id="rId1" Type="http://schemas.openxmlformats.org/officeDocument/2006/relationships/hyperlink" Target="https://podminky.urs.cz/item/CS_URS_2025_02/181351113" TargetMode="External"/><Relationship Id="rId6" Type="http://schemas.openxmlformats.org/officeDocument/2006/relationships/hyperlink" Target="https://podminky.urs.cz/item/CS_URS_2025_02/181451131" TargetMode="External"/><Relationship Id="rId11" Type="http://schemas.openxmlformats.org/officeDocument/2006/relationships/hyperlink" Target="https://podminky.urs.cz/item/CS_URS_2025_02/185803111" TargetMode="External"/><Relationship Id="rId5" Type="http://schemas.openxmlformats.org/officeDocument/2006/relationships/hyperlink" Target="https://podminky.urs.cz/item/CS_URS_2025_02/184813511" TargetMode="External"/><Relationship Id="rId15" Type="http://schemas.openxmlformats.org/officeDocument/2006/relationships/hyperlink" Target="https://podminky.urs.cz/item/CS_URS_2025_02/998231311" TargetMode="External"/><Relationship Id="rId10" Type="http://schemas.openxmlformats.org/officeDocument/2006/relationships/hyperlink" Target="https://podminky.urs.cz/item/CS_URS_2025_02/185851121" TargetMode="External"/><Relationship Id="rId4" Type="http://schemas.openxmlformats.org/officeDocument/2006/relationships/hyperlink" Target="https://podminky.urs.cz/item/CS_URS_2025_02/183403153" TargetMode="External"/><Relationship Id="rId9" Type="http://schemas.openxmlformats.org/officeDocument/2006/relationships/hyperlink" Target="https://podminky.urs.cz/item/CS_URS_2025_02/185804312" TargetMode="External"/><Relationship Id="rId14" Type="http://schemas.openxmlformats.org/officeDocument/2006/relationships/hyperlink" Target="https://podminky.urs.cz/item/CS_URS_2025_02/185851121" TargetMode="Externa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83211313" TargetMode="External"/><Relationship Id="rId13" Type="http://schemas.openxmlformats.org/officeDocument/2006/relationships/hyperlink" Target="https://podminky.urs.cz/item/CS_URS_2025_02/185804211" TargetMode="External"/><Relationship Id="rId18" Type="http://schemas.openxmlformats.org/officeDocument/2006/relationships/drawing" Target="../drawings/drawing13.xml"/><Relationship Id="rId3" Type="http://schemas.openxmlformats.org/officeDocument/2006/relationships/hyperlink" Target="https://podminky.urs.cz/item/CS_URS_2025_02/181111111" TargetMode="External"/><Relationship Id="rId7" Type="http://schemas.openxmlformats.org/officeDocument/2006/relationships/hyperlink" Target="https://podminky.urs.cz/item/CS_URS_2025_02/183211322" TargetMode="External"/><Relationship Id="rId12" Type="http://schemas.openxmlformats.org/officeDocument/2006/relationships/hyperlink" Target="https://podminky.urs.cz/item/CS_URS_2025_02/185851121" TargetMode="External"/><Relationship Id="rId17" Type="http://schemas.openxmlformats.org/officeDocument/2006/relationships/printerSettings" Target="../printerSettings/printerSettings13.bin"/><Relationship Id="rId2" Type="http://schemas.openxmlformats.org/officeDocument/2006/relationships/hyperlink" Target="https://podminky.urs.cz/item/CS_URS_2025_02/181351105" TargetMode="External"/><Relationship Id="rId16" Type="http://schemas.openxmlformats.org/officeDocument/2006/relationships/hyperlink" Target="https://podminky.urs.cz/item/CS_URS_2025_02/998231311" TargetMode="External"/><Relationship Id="rId1" Type="http://schemas.openxmlformats.org/officeDocument/2006/relationships/hyperlink" Target="https://podminky.urs.cz/item/CS_URS_2025_02/183205111" TargetMode="External"/><Relationship Id="rId6" Type="http://schemas.openxmlformats.org/officeDocument/2006/relationships/hyperlink" Target="https://podminky.urs.cz/item/CS_URS_2025_02/183111111" TargetMode="External"/><Relationship Id="rId11" Type="http://schemas.openxmlformats.org/officeDocument/2006/relationships/hyperlink" Target="https://podminky.urs.cz/item/CS_URS_2025_02/185804312" TargetMode="External"/><Relationship Id="rId5" Type="http://schemas.openxmlformats.org/officeDocument/2006/relationships/hyperlink" Target="https://podminky.urs.cz/item/CS_URS_2025_02/119005132" TargetMode="External"/><Relationship Id="rId15" Type="http://schemas.openxmlformats.org/officeDocument/2006/relationships/hyperlink" Target="https://podminky.urs.cz/item/CS_URS_2025_02/185851121" TargetMode="External"/><Relationship Id="rId10" Type="http://schemas.openxmlformats.org/officeDocument/2006/relationships/hyperlink" Target="https://podminky.urs.cz/item/CS_URS_2025_02/184911151" TargetMode="External"/><Relationship Id="rId4" Type="http://schemas.openxmlformats.org/officeDocument/2006/relationships/hyperlink" Target="https://podminky.urs.cz/item/CS_URS_2025_02/183403153" TargetMode="External"/><Relationship Id="rId9" Type="http://schemas.openxmlformats.org/officeDocument/2006/relationships/hyperlink" Target="https://podminky.urs.cz/item/CS_URS_2025_02/185802114" TargetMode="External"/><Relationship Id="rId14" Type="http://schemas.openxmlformats.org/officeDocument/2006/relationships/hyperlink" Target="https://podminky.urs.cz/item/CS_URS_2025_02/185804312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741420021" TargetMode="External"/><Relationship Id="rId13" Type="http://schemas.openxmlformats.org/officeDocument/2006/relationships/hyperlink" Target="https://podminky.urs.cz/item/CS_URS_2025_02/210204201" TargetMode="External"/><Relationship Id="rId18" Type="http://schemas.openxmlformats.org/officeDocument/2006/relationships/hyperlink" Target="https://podminky.urs.cz/item/CS_URS_2025_02/460161313" TargetMode="External"/><Relationship Id="rId26" Type="http://schemas.openxmlformats.org/officeDocument/2006/relationships/hyperlink" Target="https://podminky.urs.cz/item/CS_URS_2025_02/460661214" TargetMode="External"/><Relationship Id="rId3" Type="http://schemas.openxmlformats.org/officeDocument/2006/relationships/hyperlink" Target="https://podminky.urs.cz/item/CS_URS_2025_02/741122122" TargetMode="External"/><Relationship Id="rId21" Type="http://schemas.openxmlformats.org/officeDocument/2006/relationships/hyperlink" Target="https://podminky.urs.cz/item/CS_URS_2025_02/460431243" TargetMode="External"/><Relationship Id="rId7" Type="http://schemas.openxmlformats.org/officeDocument/2006/relationships/hyperlink" Target="https://podminky.urs.cz/item/CS_URS_2025_02/741410041" TargetMode="External"/><Relationship Id="rId12" Type="http://schemas.openxmlformats.org/officeDocument/2006/relationships/hyperlink" Target="https://podminky.urs.cz/item/CS_URS_2025_02/210202016" TargetMode="External"/><Relationship Id="rId17" Type="http://schemas.openxmlformats.org/officeDocument/2006/relationships/hyperlink" Target="https://podminky.urs.cz/item/CS_URS_2025_02/460161253" TargetMode="External"/><Relationship Id="rId25" Type="http://schemas.openxmlformats.org/officeDocument/2006/relationships/hyperlink" Target="https://podminky.urs.cz/item/CS_URS_2025_02/460661213" TargetMode="External"/><Relationship Id="rId33" Type="http://schemas.openxmlformats.org/officeDocument/2006/relationships/drawing" Target="../drawings/drawing14.xml"/><Relationship Id="rId2" Type="http://schemas.openxmlformats.org/officeDocument/2006/relationships/hyperlink" Target="https://podminky.urs.cz/item/CS_URS_2025_02/741110303" TargetMode="External"/><Relationship Id="rId16" Type="http://schemas.openxmlformats.org/officeDocument/2006/relationships/hyperlink" Target="https://podminky.urs.cz/item/CS_URS_2025_02/460161173" TargetMode="External"/><Relationship Id="rId20" Type="http://schemas.openxmlformats.org/officeDocument/2006/relationships/hyperlink" Target="https://podminky.urs.cz/item/CS_URS_2025_02/460431163" TargetMode="External"/><Relationship Id="rId29" Type="http://schemas.openxmlformats.org/officeDocument/2006/relationships/hyperlink" Target="https://podminky.urs.cz/item/CS_URS_2025_02/460341113" TargetMode="External"/><Relationship Id="rId1" Type="http://schemas.openxmlformats.org/officeDocument/2006/relationships/hyperlink" Target="https://podminky.urs.cz/item/CS_URS_2025_02/741110013" TargetMode="External"/><Relationship Id="rId6" Type="http://schemas.openxmlformats.org/officeDocument/2006/relationships/hyperlink" Target="https://podminky.urs.cz/item/CS_URS_2025_02/741210555" TargetMode="External"/><Relationship Id="rId11" Type="http://schemas.openxmlformats.org/officeDocument/2006/relationships/hyperlink" Target="https://podminky.urs.cz/item/CS_URS_2025_02/210204002" TargetMode="External"/><Relationship Id="rId24" Type="http://schemas.openxmlformats.org/officeDocument/2006/relationships/hyperlink" Target="https://podminky.urs.cz/item/CS_URS_2025_02/460661112" TargetMode="External"/><Relationship Id="rId32" Type="http://schemas.openxmlformats.org/officeDocument/2006/relationships/printerSettings" Target="../printerSettings/printerSettings14.bin"/><Relationship Id="rId5" Type="http://schemas.openxmlformats.org/officeDocument/2006/relationships/hyperlink" Target="https://podminky.urs.cz/item/CS_URS_2025_02/741132148" TargetMode="External"/><Relationship Id="rId15" Type="http://schemas.openxmlformats.org/officeDocument/2006/relationships/hyperlink" Target="https://podminky.urs.cz/item/CS_URS_2025_02/460091113" TargetMode="External"/><Relationship Id="rId23" Type="http://schemas.openxmlformats.org/officeDocument/2006/relationships/hyperlink" Target="https://podminky.urs.cz/item/CS_URS_2025_02/460641112" TargetMode="External"/><Relationship Id="rId28" Type="http://schemas.openxmlformats.org/officeDocument/2006/relationships/hyperlink" Target="https://podminky.urs.cz/item/CS_URS_2025_02/460871135" TargetMode="External"/><Relationship Id="rId10" Type="http://schemas.openxmlformats.org/officeDocument/2006/relationships/hyperlink" Target="https://podminky.urs.cz/item/CS_URS_2025_02/210220001-D" TargetMode="External"/><Relationship Id="rId19" Type="http://schemas.openxmlformats.org/officeDocument/2006/relationships/hyperlink" Target="https://podminky.urs.cz/item/CS_URS_2025_02/460391124" TargetMode="External"/><Relationship Id="rId31" Type="http://schemas.openxmlformats.org/officeDocument/2006/relationships/hyperlink" Target="https://podminky.urs.cz/item/CS_URS_2025_02/HZS2232" TargetMode="External"/><Relationship Id="rId4" Type="http://schemas.openxmlformats.org/officeDocument/2006/relationships/hyperlink" Target="https://podminky.urs.cz/item/CS_URS_2025_02/741122134" TargetMode="External"/><Relationship Id="rId9" Type="http://schemas.openxmlformats.org/officeDocument/2006/relationships/hyperlink" Target="https://podminky.urs.cz/item/CS_URS_2025_02/210204002-D" TargetMode="External"/><Relationship Id="rId14" Type="http://schemas.openxmlformats.org/officeDocument/2006/relationships/hyperlink" Target="https://podminky.urs.cz/item/CS_URS_2025_02/460131114" TargetMode="External"/><Relationship Id="rId22" Type="http://schemas.openxmlformats.org/officeDocument/2006/relationships/hyperlink" Target="https://podminky.urs.cz/item/CS_URS_2025_02/460431293" TargetMode="External"/><Relationship Id="rId27" Type="http://schemas.openxmlformats.org/officeDocument/2006/relationships/hyperlink" Target="https://podminky.urs.cz/item/CS_URS_2025_02/460671114" TargetMode="External"/><Relationship Id="rId30" Type="http://schemas.openxmlformats.org/officeDocument/2006/relationships/hyperlink" Target="https://podminky.urs.cz/item/CS_URS_2025_02/460341121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51101112" TargetMode="External"/><Relationship Id="rId13" Type="http://schemas.openxmlformats.org/officeDocument/2006/relationships/hyperlink" Target="https://podminky.urs.cz/item/CS_URS_2025_02/167151101" TargetMode="External"/><Relationship Id="rId18" Type="http://schemas.openxmlformats.org/officeDocument/2006/relationships/hyperlink" Target="https://podminky.urs.cz/item/CS_URS_2025_02/162351103" TargetMode="External"/><Relationship Id="rId26" Type="http://schemas.openxmlformats.org/officeDocument/2006/relationships/hyperlink" Target="https://podminky.urs.cz/item/CS_URS_2025_02/893811152" TargetMode="External"/><Relationship Id="rId3" Type="http://schemas.openxmlformats.org/officeDocument/2006/relationships/hyperlink" Target="https://podminky.urs.cz/item/CS_URS_2025_02/132212132" TargetMode="External"/><Relationship Id="rId21" Type="http://schemas.openxmlformats.org/officeDocument/2006/relationships/hyperlink" Target="https://podminky.urs.cz/item/CS_URS_2025_02/167151101" TargetMode="External"/><Relationship Id="rId34" Type="http://schemas.openxmlformats.org/officeDocument/2006/relationships/hyperlink" Target="https://podminky.urs.cz/item/CS_URS_2025_02/460762111" TargetMode="External"/><Relationship Id="rId7" Type="http://schemas.openxmlformats.org/officeDocument/2006/relationships/hyperlink" Target="https://podminky.urs.cz/item/CS_URS_2025_02/151101102" TargetMode="External"/><Relationship Id="rId12" Type="http://schemas.openxmlformats.org/officeDocument/2006/relationships/hyperlink" Target="https://podminky.urs.cz/item/CS_URS_2025_02/175151101" TargetMode="External"/><Relationship Id="rId17" Type="http://schemas.openxmlformats.org/officeDocument/2006/relationships/hyperlink" Target="https://podminky.urs.cz/item/CS_URS_2025_02/167151101" TargetMode="External"/><Relationship Id="rId25" Type="http://schemas.openxmlformats.org/officeDocument/2006/relationships/hyperlink" Target="https://podminky.urs.cz/item/CS_URS_2025_02/891379111" TargetMode="External"/><Relationship Id="rId33" Type="http://schemas.openxmlformats.org/officeDocument/2006/relationships/hyperlink" Target="https://podminky.urs.cz/item/CS_URS_2025_02/460671113" TargetMode="External"/><Relationship Id="rId2" Type="http://schemas.openxmlformats.org/officeDocument/2006/relationships/hyperlink" Target="https://podminky.urs.cz/item/CS_URS_2025_02/139001101" TargetMode="External"/><Relationship Id="rId16" Type="http://schemas.openxmlformats.org/officeDocument/2006/relationships/hyperlink" Target="https://podminky.urs.cz/item/CS_URS_2025_02/451572111" TargetMode="External"/><Relationship Id="rId20" Type="http://schemas.openxmlformats.org/officeDocument/2006/relationships/hyperlink" Target="https://podminky.urs.cz/item/CS_URS_2025_02/566901142" TargetMode="External"/><Relationship Id="rId29" Type="http://schemas.openxmlformats.org/officeDocument/2006/relationships/hyperlink" Target="https://podminky.urs.cz/item/CS_URS_2025_02/892233122" TargetMode="External"/><Relationship Id="rId1" Type="http://schemas.openxmlformats.org/officeDocument/2006/relationships/hyperlink" Target="https://podminky.urs.cz/item/CS_URS_2025_02/119001421" TargetMode="External"/><Relationship Id="rId6" Type="http://schemas.openxmlformats.org/officeDocument/2006/relationships/hyperlink" Target="https://podminky.urs.cz/item/CS_URS_2025_02/151101111" TargetMode="External"/><Relationship Id="rId11" Type="http://schemas.openxmlformats.org/officeDocument/2006/relationships/hyperlink" Target="https://podminky.urs.cz/item/CS_URS_2025_02/174151101" TargetMode="External"/><Relationship Id="rId24" Type="http://schemas.openxmlformats.org/officeDocument/2006/relationships/hyperlink" Target="https://podminky.urs.cz/item/CS_URS_2025_02/877171101" TargetMode="External"/><Relationship Id="rId32" Type="http://schemas.openxmlformats.org/officeDocument/2006/relationships/hyperlink" Target="https://podminky.urs.cz/item/CS_URS_2025_02/998722101" TargetMode="External"/><Relationship Id="rId5" Type="http://schemas.openxmlformats.org/officeDocument/2006/relationships/hyperlink" Target="https://podminky.urs.cz/item/CS_URS_2025_02/151101101" TargetMode="External"/><Relationship Id="rId15" Type="http://schemas.openxmlformats.org/officeDocument/2006/relationships/hyperlink" Target="https://podminky.urs.cz/item/CS_URS_2025_02/213141111" TargetMode="External"/><Relationship Id="rId23" Type="http://schemas.openxmlformats.org/officeDocument/2006/relationships/hyperlink" Target="https://podminky.urs.cz/item/CS_URS_2025_02/871171211" TargetMode="External"/><Relationship Id="rId28" Type="http://schemas.openxmlformats.org/officeDocument/2006/relationships/hyperlink" Target="https://podminky.urs.cz/item/CS_URS_2025_02/899722113" TargetMode="External"/><Relationship Id="rId36" Type="http://schemas.openxmlformats.org/officeDocument/2006/relationships/drawing" Target="../drawings/drawing15.xml"/><Relationship Id="rId10" Type="http://schemas.openxmlformats.org/officeDocument/2006/relationships/hyperlink" Target="https://podminky.urs.cz/item/CS_URS_2025_02/171251201" TargetMode="External"/><Relationship Id="rId19" Type="http://schemas.openxmlformats.org/officeDocument/2006/relationships/hyperlink" Target="https://podminky.urs.cz/item/CS_URS_2025_02/591211111" TargetMode="External"/><Relationship Id="rId31" Type="http://schemas.openxmlformats.org/officeDocument/2006/relationships/hyperlink" Target="https://podminky.urs.cz/item/CS_URS_2025_02/998276101" TargetMode="External"/><Relationship Id="rId4" Type="http://schemas.openxmlformats.org/officeDocument/2006/relationships/hyperlink" Target="https://podminky.urs.cz/item/CS_URS_2025_02/132254101" TargetMode="External"/><Relationship Id="rId9" Type="http://schemas.openxmlformats.org/officeDocument/2006/relationships/hyperlink" Target="https://podminky.urs.cz/item/CS_URS_2025_02/162451106" TargetMode="External"/><Relationship Id="rId14" Type="http://schemas.openxmlformats.org/officeDocument/2006/relationships/hyperlink" Target="https://podminky.urs.cz/item/CS_URS_2025_02/162251102" TargetMode="External"/><Relationship Id="rId22" Type="http://schemas.openxmlformats.org/officeDocument/2006/relationships/hyperlink" Target="https://podminky.urs.cz/item/CS_URS_2025_02/162351103" TargetMode="External"/><Relationship Id="rId27" Type="http://schemas.openxmlformats.org/officeDocument/2006/relationships/hyperlink" Target="https://podminky.urs.cz/item/CS_URS_2025_02/899721111" TargetMode="External"/><Relationship Id="rId30" Type="http://schemas.openxmlformats.org/officeDocument/2006/relationships/hyperlink" Target="https://podminky.urs.cz/item/CS_URS_2025_02/892241111" TargetMode="External"/><Relationship Id="rId35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podminky.urs.cz/item/CS_URS_2025_02/998222012" TargetMode="External"/><Relationship Id="rId1" Type="http://schemas.openxmlformats.org/officeDocument/2006/relationships/hyperlink" Target="https://podminky.urs.cz/item/CS_URS_2025_02/181951112" TargetMode="External"/><Relationship Id="rId4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2/998222012" TargetMode="External"/><Relationship Id="rId2" Type="http://schemas.openxmlformats.org/officeDocument/2006/relationships/hyperlink" Target="https://podminky.urs.cz/item/CS_URS_2025_02/564831011" TargetMode="External"/><Relationship Id="rId1" Type="http://schemas.openxmlformats.org/officeDocument/2006/relationships/hyperlink" Target="https://podminky.urs.cz/item/CS_URS_2025_02/181951112" TargetMode="External"/><Relationship Id="rId5" Type="http://schemas.openxmlformats.org/officeDocument/2006/relationships/drawing" Target="../drawings/drawing17.xml"/><Relationship Id="rId4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2/171251201" TargetMode="External"/><Relationship Id="rId7" Type="http://schemas.openxmlformats.org/officeDocument/2006/relationships/drawing" Target="../drawings/drawing18.xml"/><Relationship Id="rId2" Type="http://schemas.openxmlformats.org/officeDocument/2006/relationships/hyperlink" Target="https://podminky.urs.cz/item/CS_URS_2025_02/162451106" TargetMode="External"/><Relationship Id="rId1" Type="http://schemas.openxmlformats.org/officeDocument/2006/relationships/hyperlink" Target="https://podminky.urs.cz/item/CS_URS_2025_02/167151111" TargetMode="External"/><Relationship Id="rId6" Type="http://schemas.openxmlformats.org/officeDocument/2006/relationships/printerSettings" Target="../printerSettings/printerSettings18.bin"/><Relationship Id="rId5" Type="http://schemas.openxmlformats.org/officeDocument/2006/relationships/hyperlink" Target="https://podminky.urs.cz/item/CS_URS_2025_02/998222012" TargetMode="External"/><Relationship Id="rId4" Type="http://schemas.openxmlformats.org/officeDocument/2006/relationships/hyperlink" Target="https://podminky.urs.cz/item/CS_URS_2025_02/181951112" TargetMode="Externa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271572211" TargetMode="External"/><Relationship Id="rId13" Type="http://schemas.openxmlformats.org/officeDocument/2006/relationships/hyperlink" Target="https://podminky.urs.cz/item/CS_URS_2025_02/275313611" TargetMode="External"/><Relationship Id="rId18" Type="http://schemas.openxmlformats.org/officeDocument/2006/relationships/printerSettings" Target="../printerSettings/printerSettings19.bin"/><Relationship Id="rId3" Type="http://schemas.openxmlformats.org/officeDocument/2006/relationships/hyperlink" Target="https://podminky.urs.cz/item/CS_URS_2025_02/162451106" TargetMode="External"/><Relationship Id="rId7" Type="http://schemas.openxmlformats.org/officeDocument/2006/relationships/hyperlink" Target="https://podminky.urs.cz/item/CS_URS_2025_02/212572111" TargetMode="External"/><Relationship Id="rId12" Type="http://schemas.openxmlformats.org/officeDocument/2006/relationships/hyperlink" Target="https://podminky.urs.cz/item/CS_URS_2025_02/271572211" TargetMode="External"/><Relationship Id="rId17" Type="http://schemas.openxmlformats.org/officeDocument/2006/relationships/hyperlink" Target="https://podminky.urs.cz/item/CS_URS_2025_02/998711101" TargetMode="External"/><Relationship Id="rId2" Type="http://schemas.openxmlformats.org/officeDocument/2006/relationships/hyperlink" Target="https://podminky.urs.cz/item/CS_URS_2025_02/131212502" TargetMode="External"/><Relationship Id="rId16" Type="http://schemas.openxmlformats.org/officeDocument/2006/relationships/hyperlink" Target="https://podminky.urs.cz/item/CS_URS_2025_02/998153131" TargetMode="External"/><Relationship Id="rId1" Type="http://schemas.openxmlformats.org/officeDocument/2006/relationships/hyperlink" Target="https://podminky.urs.cz/item/CS_URS_2025_02/132212122" TargetMode="External"/><Relationship Id="rId6" Type="http://schemas.openxmlformats.org/officeDocument/2006/relationships/hyperlink" Target="https://podminky.urs.cz/item/CS_URS_2025_02/211971121" TargetMode="External"/><Relationship Id="rId11" Type="http://schemas.openxmlformats.org/officeDocument/2006/relationships/hyperlink" Target="https://podminky.urs.cz/item/CS_URS_2025_02/274351122" TargetMode="External"/><Relationship Id="rId5" Type="http://schemas.openxmlformats.org/officeDocument/2006/relationships/hyperlink" Target="https://podminky.urs.cz/item/CS_URS_2025_02/174111102" TargetMode="External"/><Relationship Id="rId15" Type="http://schemas.openxmlformats.org/officeDocument/2006/relationships/hyperlink" Target="https://podminky.urs.cz/item/CS_URS_2025_02/275351122" TargetMode="External"/><Relationship Id="rId10" Type="http://schemas.openxmlformats.org/officeDocument/2006/relationships/hyperlink" Target="https://podminky.urs.cz/item/CS_URS_2025_02/274351121" TargetMode="External"/><Relationship Id="rId19" Type="http://schemas.openxmlformats.org/officeDocument/2006/relationships/drawing" Target="../drawings/drawing19.xml"/><Relationship Id="rId4" Type="http://schemas.openxmlformats.org/officeDocument/2006/relationships/hyperlink" Target="https://podminky.urs.cz/item/CS_URS_2025_02/171251201" TargetMode="External"/><Relationship Id="rId9" Type="http://schemas.openxmlformats.org/officeDocument/2006/relationships/hyperlink" Target="https://podminky.urs.cz/item/CS_URS_2025_02/274321311" TargetMode="External"/><Relationship Id="rId14" Type="http://schemas.openxmlformats.org/officeDocument/2006/relationships/hyperlink" Target="https://podminky.urs.cz/item/CS_URS_2025_02/275351121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71251109" TargetMode="External"/><Relationship Id="rId13" Type="http://schemas.openxmlformats.org/officeDocument/2006/relationships/hyperlink" Target="https://podminky.urs.cz/item/CS_URS_2025_02/183402131" TargetMode="External"/><Relationship Id="rId18" Type="http://schemas.openxmlformats.org/officeDocument/2006/relationships/hyperlink" Target="https://podminky.urs.cz/item/CS_URS_2025_02/111212211" TargetMode="External"/><Relationship Id="rId26" Type="http://schemas.openxmlformats.org/officeDocument/2006/relationships/hyperlink" Target="https://podminky.urs.cz/item/CS_URS_2025_02/162201411" TargetMode="External"/><Relationship Id="rId39" Type="http://schemas.openxmlformats.org/officeDocument/2006/relationships/printerSettings" Target="../printerSettings/printerSettings2.bin"/><Relationship Id="rId3" Type="http://schemas.openxmlformats.org/officeDocument/2006/relationships/hyperlink" Target="https://podminky.urs.cz/item/CS_URS_2025_02/162751117" TargetMode="External"/><Relationship Id="rId21" Type="http://schemas.openxmlformats.org/officeDocument/2006/relationships/hyperlink" Target="https://podminky.urs.cz/item/CS_URS_2025_02/112151013" TargetMode="External"/><Relationship Id="rId34" Type="http://schemas.openxmlformats.org/officeDocument/2006/relationships/hyperlink" Target="https://podminky.urs.cz/item/CS_URS_2025_02/162301952" TargetMode="External"/><Relationship Id="rId7" Type="http://schemas.openxmlformats.org/officeDocument/2006/relationships/hyperlink" Target="https://podminky.urs.cz/item/CS_URS_2025_02/171203111" TargetMode="External"/><Relationship Id="rId12" Type="http://schemas.openxmlformats.org/officeDocument/2006/relationships/hyperlink" Target="https://podminky.urs.cz/item/CS_URS_2025_02/181351113" TargetMode="External"/><Relationship Id="rId17" Type="http://schemas.openxmlformats.org/officeDocument/2006/relationships/hyperlink" Target="https://podminky.urs.cz/item/CS_URS_2025_02/184853511" TargetMode="External"/><Relationship Id="rId25" Type="http://schemas.openxmlformats.org/officeDocument/2006/relationships/hyperlink" Target="https://podminky.urs.cz/item/CS_URS_2025_02/162201402" TargetMode="External"/><Relationship Id="rId33" Type="http://schemas.openxmlformats.org/officeDocument/2006/relationships/hyperlink" Target="https://podminky.urs.cz/item/CS_URS_2025_02/162301951" TargetMode="External"/><Relationship Id="rId38" Type="http://schemas.openxmlformats.org/officeDocument/2006/relationships/hyperlink" Target="https://podminky.urs.cz/item/CS_URS_2025_02/998231311" TargetMode="External"/><Relationship Id="rId2" Type="http://schemas.openxmlformats.org/officeDocument/2006/relationships/hyperlink" Target="https://podminky.urs.cz/item/CS_URS_2025_02/162451106" TargetMode="External"/><Relationship Id="rId16" Type="http://schemas.openxmlformats.org/officeDocument/2006/relationships/hyperlink" Target="https://podminky.urs.cz/item/CS_URS_2025_02/184818233" TargetMode="External"/><Relationship Id="rId20" Type="http://schemas.openxmlformats.org/officeDocument/2006/relationships/hyperlink" Target="https://podminky.urs.cz/item/CS_URS_2025_02/112151011" TargetMode="External"/><Relationship Id="rId29" Type="http://schemas.openxmlformats.org/officeDocument/2006/relationships/hyperlink" Target="https://podminky.urs.cz/item/CS_URS_2025_02/162201422" TargetMode="External"/><Relationship Id="rId1" Type="http://schemas.openxmlformats.org/officeDocument/2006/relationships/hyperlink" Target="https://podminky.urs.cz/item/CS_URS_2025_02/121151123" TargetMode="External"/><Relationship Id="rId6" Type="http://schemas.openxmlformats.org/officeDocument/2006/relationships/hyperlink" Target="https://podminky.urs.cz/item/CS_URS_2025_02/167151111" TargetMode="External"/><Relationship Id="rId11" Type="http://schemas.openxmlformats.org/officeDocument/2006/relationships/hyperlink" Target="https://podminky.urs.cz/item/CS_URS_2025_02/181351103" TargetMode="External"/><Relationship Id="rId24" Type="http://schemas.openxmlformats.org/officeDocument/2006/relationships/hyperlink" Target="https://podminky.urs.cz/item/CS_URS_2025_02/162201401" TargetMode="External"/><Relationship Id="rId32" Type="http://schemas.openxmlformats.org/officeDocument/2006/relationships/hyperlink" Target="https://podminky.urs.cz/item/CS_URS_2025_02/162301932" TargetMode="External"/><Relationship Id="rId37" Type="http://schemas.openxmlformats.org/officeDocument/2006/relationships/hyperlink" Target="https://podminky.urs.cz/item/CS_URS_2025_02/162301981" TargetMode="External"/><Relationship Id="rId40" Type="http://schemas.openxmlformats.org/officeDocument/2006/relationships/drawing" Target="../drawings/drawing2.xml"/><Relationship Id="rId5" Type="http://schemas.openxmlformats.org/officeDocument/2006/relationships/hyperlink" Target="https://podminky.urs.cz/item/CS_URS_2025_02/162751119" TargetMode="External"/><Relationship Id="rId15" Type="http://schemas.openxmlformats.org/officeDocument/2006/relationships/hyperlink" Target="https://podminky.urs.cz/item/CS_URS_2025_02/184818232" TargetMode="External"/><Relationship Id="rId23" Type="http://schemas.openxmlformats.org/officeDocument/2006/relationships/hyperlink" Target="https://podminky.urs.cz/item/CS_URS_2025_02/112201113" TargetMode="External"/><Relationship Id="rId28" Type="http://schemas.openxmlformats.org/officeDocument/2006/relationships/hyperlink" Target="https://podminky.urs.cz/item/CS_URS_2025_02/162201421" TargetMode="External"/><Relationship Id="rId36" Type="http://schemas.openxmlformats.org/officeDocument/2006/relationships/hyperlink" Target="https://podminky.urs.cz/item/CS_URS_2025_02/162301972" TargetMode="External"/><Relationship Id="rId10" Type="http://schemas.openxmlformats.org/officeDocument/2006/relationships/hyperlink" Target="https://podminky.urs.cz/item/CS_URS_2025_02/181151331" TargetMode="External"/><Relationship Id="rId19" Type="http://schemas.openxmlformats.org/officeDocument/2006/relationships/hyperlink" Target="https://podminky.urs.cz/item/CS_URS_2025_02/111212351" TargetMode="External"/><Relationship Id="rId31" Type="http://schemas.openxmlformats.org/officeDocument/2006/relationships/hyperlink" Target="https://podminky.urs.cz/item/CS_URS_2025_02/162301931" TargetMode="External"/><Relationship Id="rId4" Type="http://schemas.openxmlformats.org/officeDocument/2006/relationships/hyperlink" Target="https://podminky.urs.cz/item/CS_URS_2025_02/162751117" TargetMode="External"/><Relationship Id="rId9" Type="http://schemas.openxmlformats.org/officeDocument/2006/relationships/hyperlink" Target="https://podminky.urs.cz/item/CS_URS_2025_02/171251201" TargetMode="External"/><Relationship Id="rId14" Type="http://schemas.openxmlformats.org/officeDocument/2006/relationships/hyperlink" Target="https://podminky.urs.cz/item/CS_URS_2025_02/184818231" TargetMode="External"/><Relationship Id="rId22" Type="http://schemas.openxmlformats.org/officeDocument/2006/relationships/hyperlink" Target="https://podminky.urs.cz/item/CS_URS_2025_02/112201112" TargetMode="External"/><Relationship Id="rId27" Type="http://schemas.openxmlformats.org/officeDocument/2006/relationships/hyperlink" Target="https://podminky.urs.cz/item/CS_URS_2025_02/162201412" TargetMode="External"/><Relationship Id="rId30" Type="http://schemas.openxmlformats.org/officeDocument/2006/relationships/hyperlink" Target="https://podminky.urs.cz/item/CS_URS_2025_02/162301501" TargetMode="External"/><Relationship Id="rId35" Type="http://schemas.openxmlformats.org/officeDocument/2006/relationships/hyperlink" Target="https://podminky.urs.cz/item/CS_URS_2025_02/162301971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62451106" TargetMode="External"/><Relationship Id="rId13" Type="http://schemas.openxmlformats.org/officeDocument/2006/relationships/hyperlink" Target="https://podminky.urs.cz/item/CS_URS_2025_02/171251201" TargetMode="External"/><Relationship Id="rId18" Type="http://schemas.openxmlformats.org/officeDocument/2006/relationships/hyperlink" Target="https://podminky.urs.cz/item/CS_URS_2025_02/919731123" TargetMode="External"/><Relationship Id="rId26" Type="http://schemas.openxmlformats.org/officeDocument/2006/relationships/printerSettings" Target="../printerSettings/printerSettings3.bin"/><Relationship Id="rId3" Type="http://schemas.openxmlformats.org/officeDocument/2006/relationships/hyperlink" Target="https://podminky.urs.cz/item/CS_URS_2025_02/122211101" TargetMode="External"/><Relationship Id="rId21" Type="http://schemas.openxmlformats.org/officeDocument/2006/relationships/hyperlink" Target="https://podminky.urs.cz/item/CS_URS_2025_01/997221559" TargetMode="External"/><Relationship Id="rId7" Type="http://schemas.openxmlformats.org/officeDocument/2006/relationships/hyperlink" Target="https://podminky.urs.cz/item/CS_URS_2025_02/132212131" TargetMode="External"/><Relationship Id="rId12" Type="http://schemas.openxmlformats.org/officeDocument/2006/relationships/hyperlink" Target="https://podminky.urs.cz/item/CS_URS_2025_02/171152501" TargetMode="External"/><Relationship Id="rId17" Type="http://schemas.openxmlformats.org/officeDocument/2006/relationships/hyperlink" Target="https://podminky.urs.cz/item/CS_URS_2025_02/916241113" TargetMode="External"/><Relationship Id="rId25" Type="http://schemas.openxmlformats.org/officeDocument/2006/relationships/hyperlink" Target="https://podminky.urs.cz/item/CS_URS_2025_02/998225111" TargetMode="External"/><Relationship Id="rId2" Type="http://schemas.openxmlformats.org/officeDocument/2006/relationships/hyperlink" Target="https://podminky.urs.cz/item/CS_URS_2025_02/113204111" TargetMode="External"/><Relationship Id="rId16" Type="http://schemas.openxmlformats.org/officeDocument/2006/relationships/hyperlink" Target="https://podminky.urs.cz/item/CS_URS_2025_02/564521111" TargetMode="External"/><Relationship Id="rId20" Type="http://schemas.openxmlformats.org/officeDocument/2006/relationships/hyperlink" Target="https://podminky.urs.cz/item/CS_URS_2025_02/979021113" TargetMode="External"/><Relationship Id="rId1" Type="http://schemas.openxmlformats.org/officeDocument/2006/relationships/hyperlink" Target="https://podminky.urs.cz/item/CS_URS_2025_02/113107242" TargetMode="External"/><Relationship Id="rId6" Type="http://schemas.openxmlformats.org/officeDocument/2006/relationships/hyperlink" Target="https://podminky.urs.cz/item/CS_URS_2025_02/129001101" TargetMode="External"/><Relationship Id="rId11" Type="http://schemas.openxmlformats.org/officeDocument/2006/relationships/hyperlink" Target="https://podminky.urs.cz/item/CS_URS_2025_02/167151102" TargetMode="External"/><Relationship Id="rId24" Type="http://schemas.openxmlformats.org/officeDocument/2006/relationships/hyperlink" Target="https://podminky.urs.cz/item/CS_URS_2025_02/998223011" TargetMode="External"/><Relationship Id="rId5" Type="http://schemas.openxmlformats.org/officeDocument/2006/relationships/hyperlink" Target="https://podminky.urs.cz/item/CS_URS_2025_02/122311101" TargetMode="External"/><Relationship Id="rId15" Type="http://schemas.openxmlformats.org/officeDocument/2006/relationships/hyperlink" Target="https://podminky.urs.cz/item/CS_URS_2025_02/564521011" TargetMode="External"/><Relationship Id="rId23" Type="http://schemas.openxmlformats.org/officeDocument/2006/relationships/hyperlink" Target="https://podminky.urs.cz/item/CS_URS_2025_01/997221569" TargetMode="External"/><Relationship Id="rId10" Type="http://schemas.openxmlformats.org/officeDocument/2006/relationships/hyperlink" Target="https://podminky.urs.cz/item/CS_URS_2025_02/167151101" TargetMode="External"/><Relationship Id="rId19" Type="http://schemas.openxmlformats.org/officeDocument/2006/relationships/hyperlink" Target="https://podminky.urs.cz/item/CS_URS_2025_02/919735112" TargetMode="External"/><Relationship Id="rId4" Type="http://schemas.openxmlformats.org/officeDocument/2006/relationships/hyperlink" Target="https://podminky.urs.cz/item/CS_URS_2025_02/122252204" TargetMode="External"/><Relationship Id="rId9" Type="http://schemas.openxmlformats.org/officeDocument/2006/relationships/hyperlink" Target="https://podminky.urs.cz/item/CS_URS_2025_02/162451126" TargetMode="External"/><Relationship Id="rId14" Type="http://schemas.openxmlformats.org/officeDocument/2006/relationships/hyperlink" Target="https://podminky.urs.cz/item/CS_URS_2025_02/183117432" TargetMode="External"/><Relationship Id="rId22" Type="http://schemas.openxmlformats.org/officeDocument/2006/relationships/hyperlink" Target="https://podminky.urs.cz/item/CS_URS_2025_01/997221561" TargetMode="External"/><Relationship Id="rId27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71251201" TargetMode="External"/><Relationship Id="rId13" Type="http://schemas.openxmlformats.org/officeDocument/2006/relationships/drawing" Target="../drawings/drawing4.xml"/><Relationship Id="rId3" Type="http://schemas.openxmlformats.org/officeDocument/2006/relationships/hyperlink" Target="https://podminky.urs.cz/item/CS_URS_2025_02/129001101" TargetMode="External"/><Relationship Id="rId7" Type="http://schemas.openxmlformats.org/officeDocument/2006/relationships/hyperlink" Target="https://podminky.urs.cz/item/CS_URS_2025_02/171152501" TargetMode="External"/><Relationship Id="rId12" Type="http://schemas.openxmlformats.org/officeDocument/2006/relationships/printerSettings" Target="../printerSettings/printerSettings4.bin"/><Relationship Id="rId2" Type="http://schemas.openxmlformats.org/officeDocument/2006/relationships/hyperlink" Target="https://podminky.urs.cz/item/CS_URS_2025_02/122252203" TargetMode="External"/><Relationship Id="rId1" Type="http://schemas.openxmlformats.org/officeDocument/2006/relationships/hyperlink" Target="https://podminky.urs.cz/item/CS_URS_2025_02/122211101" TargetMode="External"/><Relationship Id="rId6" Type="http://schemas.openxmlformats.org/officeDocument/2006/relationships/hyperlink" Target="https://podminky.urs.cz/item/CS_URS_2025_02/167151101" TargetMode="External"/><Relationship Id="rId11" Type="http://schemas.openxmlformats.org/officeDocument/2006/relationships/hyperlink" Target="https://podminky.urs.cz/item/CS_URS_2025_02/183117432" TargetMode="External"/><Relationship Id="rId5" Type="http://schemas.openxmlformats.org/officeDocument/2006/relationships/hyperlink" Target="https://podminky.urs.cz/item/CS_URS_2025_02/162451106" TargetMode="External"/><Relationship Id="rId10" Type="http://schemas.openxmlformats.org/officeDocument/2006/relationships/hyperlink" Target="https://podminky.urs.cz/item/CS_URS_2025_02/181351106" TargetMode="External"/><Relationship Id="rId4" Type="http://schemas.openxmlformats.org/officeDocument/2006/relationships/hyperlink" Target="https://podminky.urs.cz/item/CS_URS_2025_02/162351103" TargetMode="External"/><Relationship Id="rId9" Type="http://schemas.openxmlformats.org/officeDocument/2006/relationships/hyperlink" Target="https://podminky.urs.cz/item/CS_URS_2025_02/181351004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564521011" TargetMode="External"/><Relationship Id="rId13" Type="http://schemas.openxmlformats.org/officeDocument/2006/relationships/drawing" Target="../drawings/drawing5.xml"/><Relationship Id="rId3" Type="http://schemas.openxmlformats.org/officeDocument/2006/relationships/hyperlink" Target="https://podminky.urs.cz/item/CS_URS_2025_02/162451106" TargetMode="External"/><Relationship Id="rId7" Type="http://schemas.openxmlformats.org/officeDocument/2006/relationships/hyperlink" Target="https://podminky.urs.cz/item/CS_URS_2025_02/183117432" TargetMode="External"/><Relationship Id="rId12" Type="http://schemas.openxmlformats.org/officeDocument/2006/relationships/printerSettings" Target="../printerSettings/printerSettings5.bin"/><Relationship Id="rId2" Type="http://schemas.openxmlformats.org/officeDocument/2006/relationships/hyperlink" Target="https://podminky.urs.cz/item/CS_URS_2025_02/131212531" TargetMode="External"/><Relationship Id="rId1" Type="http://schemas.openxmlformats.org/officeDocument/2006/relationships/hyperlink" Target="https://podminky.urs.cz/item/CS_URS_2025_02/122252203" TargetMode="External"/><Relationship Id="rId6" Type="http://schemas.openxmlformats.org/officeDocument/2006/relationships/hyperlink" Target="https://podminky.urs.cz/item/CS_URS_2025_02/171251201" TargetMode="External"/><Relationship Id="rId11" Type="http://schemas.openxmlformats.org/officeDocument/2006/relationships/hyperlink" Target="https://podminky.urs.cz/item/CS_URS_2025_02/998225111" TargetMode="External"/><Relationship Id="rId5" Type="http://schemas.openxmlformats.org/officeDocument/2006/relationships/hyperlink" Target="https://podminky.urs.cz/item/CS_URS_2025_02/171152501" TargetMode="External"/><Relationship Id="rId10" Type="http://schemas.openxmlformats.org/officeDocument/2006/relationships/hyperlink" Target="https://podminky.urs.cz/item/CS_URS_2025_02/564541111" TargetMode="External"/><Relationship Id="rId4" Type="http://schemas.openxmlformats.org/officeDocument/2006/relationships/hyperlink" Target="https://podminky.urs.cz/item/CS_URS_2025_02/167151101" TargetMode="External"/><Relationship Id="rId9" Type="http://schemas.openxmlformats.org/officeDocument/2006/relationships/hyperlink" Target="https://podminky.urs.cz/item/CS_URS_2025_02/5645310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966005111" TargetMode="External"/><Relationship Id="rId13" Type="http://schemas.openxmlformats.org/officeDocument/2006/relationships/hyperlink" Target="https://podminky.urs.cz/item/CS_URS_2025_02/997221571" TargetMode="External"/><Relationship Id="rId18" Type="http://schemas.openxmlformats.org/officeDocument/2006/relationships/drawing" Target="../drawings/drawing6.xml"/><Relationship Id="rId3" Type="http://schemas.openxmlformats.org/officeDocument/2006/relationships/hyperlink" Target="https://podminky.urs.cz/item/CS_URS_2025_02/167151101" TargetMode="External"/><Relationship Id="rId7" Type="http://schemas.openxmlformats.org/officeDocument/2006/relationships/hyperlink" Target="https://podminky.urs.cz/item/CS_URS_2025_02/966001311" TargetMode="External"/><Relationship Id="rId12" Type="http://schemas.openxmlformats.org/officeDocument/2006/relationships/hyperlink" Target="https://podminky.urs.cz/item/CS_URS_2025_02/997221569" TargetMode="External"/><Relationship Id="rId17" Type="http://schemas.openxmlformats.org/officeDocument/2006/relationships/printerSettings" Target="../printerSettings/printerSettings6.bin"/><Relationship Id="rId2" Type="http://schemas.openxmlformats.org/officeDocument/2006/relationships/hyperlink" Target="https://podminky.urs.cz/item/CS_URS_2025_02/162351103" TargetMode="External"/><Relationship Id="rId16" Type="http://schemas.openxmlformats.org/officeDocument/2006/relationships/hyperlink" Target="https://podminky.urs.cz/item/CS_URS_2025_02/997221612" TargetMode="External"/><Relationship Id="rId1" Type="http://schemas.openxmlformats.org/officeDocument/2006/relationships/hyperlink" Target="https://podminky.urs.cz/item/CS_URS_2025_02/129951121" TargetMode="External"/><Relationship Id="rId6" Type="http://schemas.openxmlformats.org/officeDocument/2006/relationships/hyperlink" Target="https://podminky.urs.cz/item/CS_URS_2025_02/966001211" TargetMode="External"/><Relationship Id="rId11" Type="http://schemas.openxmlformats.org/officeDocument/2006/relationships/hyperlink" Target="https://podminky.urs.cz/item/CS_URS_2025_02/997221561" TargetMode="External"/><Relationship Id="rId5" Type="http://schemas.openxmlformats.org/officeDocument/2006/relationships/hyperlink" Target="https://podminky.urs.cz/item/CS_URS_2025_02/962042321" TargetMode="External"/><Relationship Id="rId15" Type="http://schemas.openxmlformats.org/officeDocument/2006/relationships/hyperlink" Target="https://podminky.urs.cz/item/CS_URS_2025_02/997221611" TargetMode="External"/><Relationship Id="rId10" Type="http://schemas.openxmlformats.org/officeDocument/2006/relationships/hyperlink" Target="https://podminky.urs.cz/item/CS_URS_2025_02/997221559" TargetMode="External"/><Relationship Id="rId4" Type="http://schemas.openxmlformats.org/officeDocument/2006/relationships/hyperlink" Target="https://podminky.urs.cz/item/CS_URS_2025_02/174111101" TargetMode="External"/><Relationship Id="rId9" Type="http://schemas.openxmlformats.org/officeDocument/2006/relationships/hyperlink" Target="https://podminky.urs.cz/item/CS_URS_2025_02/997221551" TargetMode="External"/><Relationship Id="rId14" Type="http://schemas.openxmlformats.org/officeDocument/2006/relationships/hyperlink" Target="https://podminky.urs.cz/item/CS_URS_2025_02/997221579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75111101" TargetMode="External"/><Relationship Id="rId13" Type="http://schemas.openxmlformats.org/officeDocument/2006/relationships/hyperlink" Target="https://podminky.urs.cz/item/CS_URS_2025_02/564211111" TargetMode="External"/><Relationship Id="rId18" Type="http://schemas.openxmlformats.org/officeDocument/2006/relationships/hyperlink" Target="https://podminky.urs.cz/item/CS_URS_2025_02/916241213" TargetMode="External"/><Relationship Id="rId26" Type="http://schemas.openxmlformats.org/officeDocument/2006/relationships/printerSettings" Target="../printerSettings/printerSettings7.bin"/><Relationship Id="rId3" Type="http://schemas.openxmlformats.org/officeDocument/2006/relationships/hyperlink" Target="https://podminky.urs.cz/item/CS_URS_2025_02/139001101" TargetMode="External"/><Relationship Id="rId21" Type="http://schemas.openxmlformats.org/officeDocument/2006/relationships/hyperlink" Target="https://podminky.urs.cz/item/CS_URS_2025_02/460010023" TargetMode="External"/><Relationship Id="rId7" Type="http://schemas.openxmlformats.org/officeDocument/2006/relationships/hyperlink" Target="https://podminky.urs.cz/item/CS_URS_2025_02/174151101" TargetMode="External"/><Relationship Id="rId12" Type="http://schemas.openxmlformats.org/officeDocument/2006/relationships/hyperlink" Target="https://podminky.urs.cz/item/CS_URS_2025_02/564211011" TargetMode="External"/><Relationship Id="rId17" Type="http://schemas.openxmlformats.org/officeDocument/2006/relationships/hyperlink" Target="https://podminky.urs.cz/item/CS_URS_2025_02/596211212" TargetMode="External"/><Relationship Id="rId25" Type="http://schemas.openxmlformats.org/officeDocument/2006/relationships/hyperlink" Target="https://podminky.urs.cz/item/CS_URS_2025_02/469981111" TargetMode="External"/><Relationship Id="rId2" Type="http://schemas.openxmlformats.org/officeDocument/2006/relationships/hyperlink" Target="https://podminky.urs.cz/item/CS_URS_2025_02/132212131" TargetMode="External"/><Relationship Id="rId16" Type="http://schemas.openxmlformats.org/officeDocument/2006/relationships/hyperlink" Target="https://podminky.urs.cz/item/CS_URS_2025_02/573211112" TargetMode="External"/><Relationship Id="rId20" Type="http://schemas.openxmlformats.org/officeDocument/2006/relationships/hyperlink" Target="https://podminky.urs.cz/item/CS_URS_2025_02/998225111" TargetMode="External"/><Relationship Id="rId1" Type="http://schemas.openxmlformats.org/officeDocument/2006/relationships/hyperlink" Target="https://podminky.urs.cz/item/CS_URS_2025_02/119001421" TargetMode="External"/><Relationship Id="rId6" Type="http://schemas.openxmlformats.org/officeDocument/2006/relationships/hyperlink" Target="https://podminky.urs.cz/item/CS_URS_2025_02/171251201" TargetMode="External"/><Relationship Id="rId11" Type="http://schemas.openxmlformats.org/officeDocument/2006/relationships/hyperlink" Target="https://podminky.urs.cz/item/CS_URS_2025_02/451573111" TargetMode="External"/><Relationship Id="rId24" Type="http://schemas.openxmlformats.org/officeDocument/2006/relationships/hyperlink" Target="https://podminky.urs.cz/item/CS_URS_2025_02/460791214" TargetMode="External"/><Relationship Id="rId5" Type="http://schemas.openxmlformats.org/officeDocument/2006/relationships/hyperlink" Target="https://podminky.urs.cz/item/CS_URS_2025_02/167151101" TargetMode="External"/><Relationship Id="rId15" Type="http://schemas.openxmlformats.org/officeDocument/2006/relationships/hyperlink" Target="https://podminky.urs.cz/item/CS_URS_2025_02/564911511" TargetMode="External"/><Relationship Id="rId23" Type="http://schemas.openxmlformats.org/officeDocument/2006/relationships/hyperlink" Target="https://podminky.urs.cz/item/CS_URS_2025_02/460791114" TargetMode="External"/><Relationship Id="rId10" Type="http://schemas.openxmlformats.org/officeDocument/2006/relationships/hyperlink" Target="https://podminky.urs.cz/item/CS_URS_2025_02/181912112" TargetMode="External"/><Relationship Id="rId19" Type="http://schemas.openxmlformats.org/officeDocument/2006/relationships/hyperlink" Target="https://podminky.urs.cz/item/CS_URS_2025_02/998223011" TargetMode="External"/><Relationship Id="rId4" Type="http://schemas.openxmlformats.org/officeDocument/2006/relationships/hyperlink" Target="https://podminky.urs.cz/item/CS_URS_2025_02/162451106" TargetMode="External"/><Relationship Id="rId9" Type="http://schemas.openxmlformats.org/officeDocument/2006/relationships/hyperlink" Target="https://podminky.urs.cz/item/CS_URS_2025_02/181152302" TargetMode="External"/><Relationship Id="rId14" Type="http://schemas.openxmlformats.org/officeDocument/2006/relationships/hyperlink" Target="https://podminky.urs.cz/item/CS_URS_2025_02/564871111" TargetMode="External"/><Relationship Id="rId22" Type="http://schemas.openxmlformats.org/officeDocument/2006/relationships/hyperlink" Target="https://podminky.urs.cz/item/CS_URS_2025_02/460671112" TargetMode="External"/><Relationship Id="rId27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2/162451126" TargetMode="External"/><Relationship Id="rId21" Type="http://schemas.openxmlformats.org/officeDocument/2006/relationships/hyperlink" Target="https://podminky.urs.cz/item/CS_URS_2025_02/151101111" TargetMode="External"/><Relationship Id="rId42" Type="http://schemas.openxmlformats.org/officeDocument/2006/relationships/hyperlink" Target="https://podminky.urs.cz/item/CS_URS_2025_02/211971121" TargetMode="External"/><Relationship Id="rId47" Type="http://schemas.openxmlformats.org/officeDocument/2006/relationships/hyperlink" Target="https://podminky.urs.cz/item/CS_URS_2025_02/564911511" TargetMode="External"/><Relationship Id="rId63" Type="http://schemas.openxmlformats.org/officeDocument/2006/relationships/hyperlink" Target="https://podminky.urs.cz/item/CS_URS_2025_02/892312121" TargetMode="External"/><Relationship Id="rId68" Type="http://schemas.openxmlformats.org/officeDocument/2006/relationships/hyperlink" Target="https://podminky.urs.cz/item/CS_URS_2025_02/899202211" TargetMode="External"/><Relationship Id="rId84" Type="http://schemas.openxmlformats.org/officeDocument/2006/relationships/hyperlink" Target="https://podminky.urs.cz/item/CS_URS_2025_02/966006132" TargetMode="External"/><Relationship Id="rId89" Type="http://schemas.openxmlformats.org/officeDocument/2006/relationships/hyperlink" Target="https://podminky.urs.cz/item/CS_URS_2025_02/979071122" TargetMode="External"/><Relationship Id="rId7" Type="http://schemas.openxmlformats.org/officeDocument/2006/relationships/hyperlink" Target="https://podminky.urs.cz/item/CS_URS_2025_02/122311101" TargetMode="External"/><Relationship Id="rId71" Type="http://schemas.openxmlformats.org/officeDocument/2006/relationships/hyperlink" Target="https://podminky.urs.cz/item/CS_URS_2025_02/914511112" TargetMode="External"/><Relationship Id="rId92" Type="http://schemas.openxmlformats.org/officeDocument/2006/relationships/hyperlink" Target="https://podminky.urs.cz/item/CS_URS_2025_02/997221559" TargetMode="External"/><Relationship Id="rId2" Type="http://schemas.openxmlformats.org/officeDocument/2006/relationships/hyperlink" Target="https://podminky.urs.cz/item/CS_URS_2025_02/113154548" TargetMode="External"/><Relationship Id="rId16" Type="http://schemas.openxmlformats.org/officeDocument/2006/relationships/hyperlink" Target="https://podminky.urs.cz/item/CS_URS_2025_02/175111101" TargetMode="External"/><Relationship Id="rId29" Type="http://schemas.openxmlformats.org/officeDocument/2006/relationships/hyperlink" Target="https://podminky.urs.cz/item/CS_URS_2025_02/167151101" TargetMode="External"/><Relationship Id="rId11" Type="http://schemas.openxmlformats.org/officeDocument/2006/relationships/hyperlink" Target="https://podminky.urs.cz/item/CS_URS_2025_02/139001101" TargetMode="External"/><Relationship Id="rId24" Type="http://schemas.openxmlformats.org/officeDocument/2006/relationships/hyperlink" Target="https://podminky.urs.cz/item/CS_URS_2025_02/175151101" TargetMode="External"/><Relationship Id="rId32" Type="http://schemas.openxmlformats.org/officeDocument/2006/relationships/hyperlink" Target="https://podminky.urs.cz/item/CS_URS_2025_02/181152302" TargetMode="External"/><Relationship Id="rId37" Type="http://schemas.openxmlformats.org/officeDocument/2006/relationships/hyperlink" Target="https://podminky.urs.cz/item/CS_URS_2025_02/171152111" TargetMode="External"/><Relationship Id="rId40" Type="http://schemas.openxmlformats.org/officeDocument/2006/relationships/hyperlink" Target="https://podminky.urs.cz/item/CS_URS_2025_02/919726123" TargetMode="External"/><Relationship Id="rId45" Type="http://schemas.openxmlformats.org/officeDocument/2006/relationships/hyperlink" Target="https://podminky.urs.cz/item/CS_URS_2025_02/451573111" TargetMode="External"/><Relationship Id="rId53" Type="http://schemas.openxmlformats.org/officeDocument/2006/relationships/hyperlink" Target="https://podminky.urs.cz/item/CS_URS_2025_02/596211112" TargetMode="External"/><Relationship Id="rId58" Type="http://schemas.openxmlformats.org/officeDocument/2006/relationships/hyperlink" Target="https://podminky.urs.cz/item/CS_URS_2025_02/810351811" TargetMode="External"/><Relationship Id="rId66" Type="http://schemas.openxmlformats.org/officeDocument/2006/relationships/hyperlink" Target="https://podminky.urs.cz/item/CS_URS_2025_02/895941322" TargetMode="External"/><Relationship Id="rId74" Type="http://schemas.openxmlformats.org/officeDocument/2006/relationships/hyperlink" Target="https://podminky.urs.cz/item/CS_URS_2025_02/915611111" TargetMode="External"/><Relationship Id="rId79" Type="http://schemas.openxmlformats.org/officeDocument/2006/relationships/hyperlink" Target="https://podminky.urs.cz/item/CS_URS_2025_02/919732211" TargetMode="External"/><Relationship Id="rId87" Type="http://schemas.openxmlformats.org/officeDocument/2006/relationships/hyperlink" Target="https://podminky.urs.cz/item/CS_URS_2025_02/979024443" TargetMode="External"/><Relationship Id="rId102" Type="http://schemas.openxmlformats.org/officeDocument/2006/relationships/hyperlink" Target="https://podminky.urs.cz/item/CS_URS_2025_02/460791114" TargetMode="External"/><Relationship Id="rId5" Type="http://schemas.openxmlformats.org/officeDocument/2006/relationships/hyperlink" Target="https://podminky.urs.cz/item/CS_URS_2025_02/122211101" TargetMode="External"/><Relationship Id="rId61" Type="http://schemas.openxmlformats.org/officeDocument/2006/relationships/hyperlink" Target="https://podminky.urs.cz/item/CS_URS_2025_02/877315123" TargetMode="External"/><Relationship Id="rId82" Type="http://schemas.openxmlformats.org/officeDocument/2006/relationships/hyperlink" Target="https://podminky.urs.cz/item/CS_URS_2025_02/938909331" TargetMode="External"/><Relationship Id="rId90" Type="http://schemas.openxmlformats.org/officeDocument/2006/relationships/hyperlink" Target="https://podminky.urs.cz/item/CS_URS_2025_02/997221131" TargetMode="External"/><Relationship Id="rId95" Type="http://schemas.openxmlformats.org/officeDocument/2006/relationships/hyperlink" Target="https://podminky.urs.cz/item/CS_URS_2025_02/997221611" TargetMode="External"/><Relationship Id="rId19" Type="http://schemas.openxmlformats.org/officeDocument/2006/relationships/hyperlink" Target="https://podminky.urs.cz/item/CS_URS_2025_02/139001101" TargetMode="External"/><Relationship Id="rId14" Type="http://schemas.openxmlformats.org/officeDocument/2006/relationships/hyperlink" Target="https://podminky.urs.cz/item/CS_URS_2025_02/139001101" TargetMode="External"/><Relationship Id="rId22" Type="http://schemas.openxmlformats.org/officeDocument/2006/relationships/hyperlink" Target="https://podminky.urs.cz/item/CS_URS_2025_02/174151101" TargetMode="External"/><Relationship Id="rId27" Type="http://schemas.openxmlformats.org/officeDocument/2006/relationships/hyperlink" Target="https://podminky.urs.cz/item/CS_URS_2025_02/162751117" TargetMode="External"/><Relationship Id="rId30" Type="http://schemas.openxmlformats.org/officeDocument/2006/relationships/hyperlink" Target="https://podminky.urs.cz/item/CS_URS_2025_02/167151102" TargetMode="External"/><Relationship Id="rId35" Type="http://schemas.openxmlformats.org/officeDocument/2006/relationships/hyperlink" Target="https://podminky.urs.cz/item/CS_URS_2025_02/162451106" TargetMode="External"/><Relationship Id="rId43" Type="http://schemas.openxmlformats.org/officeDocument/2006/relationships/hyperlink" Target="https://podminky.urs.cz/item/CS_URS_2025_02/212752412" TargetMode="External"/><Relationship Id="rId48" Type="http://schemas.openxmlformats.org/officeDocument/2006/relationships/hyperlink" Target="https://podminky.urs.cz/item/CS_URS_2025_02/566401111" TargetMode="External"/><Relationship Id="rId56" Type="http://schemas.openxmlformats.org/officeDocument/2006/relationships/hyperlink" Target="https://podminky.urs.cz/item/CS_URS_2025_02/596212210" TargetMode="External"/><Relationship Id="rId64" Type="http://schemas.openxmlformats.org/officeDocument/2006/relationships/hyperlink" Target="https://podminky.urs.cz/item/CS_URS_2025_02/895941301" TargetMode="External"/><Relationship Id="rId69" Type="http://schemas.openxmlformats.org/officeDocument/2006/relationships/hyperlink" Target="https://podminky.urs.cz/item/CS_URS_2025_02/899204112" TargetMode="External"/><Relationship Id="rId77" Type="http://schemas.openxmlformats.org/officeDocument/2006/relationships/hyperlink" Target="https://podminky.urs.cz/item/CS_URS_2025_02/916241213" TargetMode="External"/><Relationship Id="rId100" Type="http://schemas.openxmlformats.org/officeDocument/2006/relationships/hyperlink" Target="https://podminky.urs.cz/item/CS_URS_2025_02/460010023" TargetMode="External"/><Relationship Id="rId105" Type="http://schemas.openxmlformats.org/officeDocument/2006/relationships/drawing" Target="../drawings/drawing8.xml"/><Relationship Id="rId8" Type="http://schemas.openxmlformats.org/officeDocument/2006/relationships/hyperlink" Target="https://podminky.urs.cz/item/CS_URS_2025_02/129001101" TargetMode="External"/><Relationship Id="rId51" Type="http://schemas.openxmlformats.org/officeDocument/2006/relationships/hyperlink" Target="https://podminky.urs.cz/item/CS_URS_2025_02/577144111" TargetMode="External"/><Relationship Id="rId72" Type="http://schemas.openxmlformats.org/officeDocument/2006/relationships/hyperlink" Target="https://podminky.urs.cz/item/CS_URS_2025_02/915211112" TargetMode="External"/><Relationship Id="rId80" Type="http://schemas.openxmlformats.org/officeDocument/2006/relationships/hyperlink" Target="https://podminky.urs.cz/item/CS_URS_2025_02/919735112" TargetMode="External"/><Relationship Id="rId85" Type="http://schemas.openxmlformats.org/officeDocument/2006/relationships/hyperlink" Target="https://podminky.urs.cz/item/CS_URS_2025_02/966006211" TargetMode="External"/><Relationship Id="rId93" Type="http://schemas.openxmlformats.org/officeDocument/2006/relationships/hyperlink" Target="https://podminky.urs.cz/item/CS_URS_2025_02/997221561" TargetMode="External"/><Relationship Id="rId98" Type="http://schemas.openxmlformats.org/officeDocument/2006/relationships/hyperlink" Target="https://podminky.urs.cz/item/CS_URS_2025_02/998274101" TargetMode="External"/><Relationship Id="rId3" Type="http://schemas.openxmlformats.org/officeDocument/2006/relationships/hyperlink" Target="https://podminky.urs.cz/item/CS_URS_2025_02/113202111" TargetMode="External"/><Relationship Id="rId12" Type="http://schemas.openxmlformats.org/officeDocument/2006/relationships/hyperlink" Target="https://podminky.urs.cz/item/CS_URS_2025_02/119001421" TargetMode="External"/><Relationship Id="rId17" Type="http://schemas.openxmlformats.org/officeDocument/2006/relationships/hyperlink" Target="https://podminky.urs.cz/item/CS_URS_2025_02/132212221" TargetMode="External"/><Relationship Id="rId25" Type="http://schemas.openxmlformats.org/officeDocument/2006/relationships/hyperlink" Target="https://podminky.urs.cz/item/CS_URS_2025_02/162451106" TargetMode="External"/><Relationship Id="rId33" Type="http://schemas.openxmlformats.org/officeDocument/2006/relationships/hyperlink" Target="https://podminky.urs.cz/item/CS_URS_2025_02/122311101" TargetMode="External"/><Relationship Id="rId38" Type="http://schemas.openxmlformats.org/officeDocument/2006/relationships/hyperlink" Target="https://podminky.urs.cz/item/CS_URS_2025_02/171152501" TargetMode="External"/><Relationship Id="rId46" Type="http://schemas.openxmlformats.org/officeDocument/2006/relationships/hyperlink" Target="https://podminky.urs.cz/item/CS_URS_2025_02/452112112" TargetMode="External"/><Relationship Id="rId59" Type="http://schemas.openxmlformats.org/officeDocument/2006/relationships/hyperlink" Target="https://podminky.urs.cz/item/CS_URS_2025_02/871313122" TargetMode="External"/><Relationship Id="rId67" Type="http://schemas.openxmlformats.org/officeDocument/2006/relationships/hyperlink" Target="https://podminky.urs.cz/item/CS_URS_2025_02/895941331" TargetMode="External"/><Relationship Id="rId103" Type="http://schemas.openxmlformats.org/officeDocument/2006/relationships/hyperlink" Target="https://podminky.urs.cz/item/CS_URS_2025_02/469981111" TargetMode="External"/><Relationship Id="rId20" Type="http://schemas.openxmlformats.org/officeDocument/2006/relationships/hyperlink" Target="https://podminky.urs.cz/item/CS_URS_2025_02/151101101" TargetMode="External"/><Relationship Id="rId41" Type="http://schemas.openxmlformats.org/officeDocument/2006/relationships/hyperlink" Target="https://podminky.urs.cz/item/CS_URS_2025_02/998225111" TargetMode="External"/><Relationship Id="rId54" Type="http://schemas.openxmlformats.org/officeDocument/2006/relationships/hyperlink" Target="https://podminky.urs.cz/item/CS_URS_2025_02/596211120" TargetMode="External"/><Relationship Id="rId62" Type="http://schemas.openxmlformats.org/officeDocument/2006/relationships/hyperlink" Target="https://podminky.urs.cz/item/CS_URS_2025_02/890411811" TargetMode="External"/><Relationship Id="rId70" Type="http://schemas.openxmlformats.org/officeDocument/2006/relationships/hyperlink" Target="https://podminky.urs.cz/item/CS_URS_2025_02/914111111" TargetMode="External"/><Relationship Id="rId75" Type="http://schemas.openxmlformats.org/officeDocument/2006/relationships/hyperlink" Target="https://podminky.urs.cz/item/CS_URS_2025_02/915621111" TargetMode="External"/><Relationship Id="rId83" Type="http://schemas.openxmlformats.org/officeDocument/2006/relationships/hyperlink" Target="https://podminky.urs.cz/item/CS_URS_2025_02/966005111" TargetMode="External"/><Relationship Id="rId88" Type="http://schemas.openxmlformats.org/officeDocument/2006/relationships/hyperlink" Target="https://podminky.urs.cz/item/CS_URS_2025_02/979071112" TargetMode="External"/><Relationship Id="rId91" Type="http://schemas.openxmlformats.org/officeDocument/2006/relationships/hyperlink" Target="https://podminky.urs.cz/item/CS_URS_2025_02/997221551" TargetMode="External"/><Relationship Id="rId96" Type="http://schemas.openxmlformats.org/officeDocument/2006/relationships/hyperlink" Target="https://podminky.urs.cz/item/CS_URS_2025_02/998223011" TargetMode="External"/><Relationship Id="rId1" Type="http://schemas.openxmlformats.org/officeDocument/2006/relationships/hyperlink" Target="https://podminky.urs.cz/item/CS_URS_2025_02/113107142" TargetMode="External"/><Relationship Id="rId6" Type="http://schemas.openxmlformats.org/officeDocument/2006/relationships/hyperlink" Target="https://podminky.urs.cz/item/CS_URS_2025_02/122252204" TargetMode="External"/><Relationship Id="rId15" Type="http://schemas.openxmlformats.org/officeDocument/2006/relationships/hyperlink" Target="https://podminky.urs.cz/item/CS_URS_2025_02/174151101" TargetMode="External"/><Relationship Id="rId23" Type="http://schemas.openxmlformats.org/officeDocument/2006/relationships/hyperlink" Target="https://podminky.urs.cz/item/CS_URS_2025_02/175111101" TargetMode="External"/><Relationship Id="rId28" Type="http://schemas.openxmlformats.org/officeDocument/2006/relationships/hyperlink" Target="https://podminky.urs.cz/item/CS_URS_2025_02/162751119" TargetMode="External"/><Relationship Id="rId36" Type="http://schemas.openxmlformats.org/officeDocument/2006/relationships/hyperlink" Target="https://podminky.urs.cz/item/CS_URS_2025_02/167151101" TargetMode="External"/><Relationship Id="rId49" Type="http://schemas.openxmlformats.org/officeDocument/2006/relationships/hyperlink" Target="https://podminky.urs.cz/item/CS_URS_2025_02/572341111" TargetMode="External"/><Relationship Id="rId57" Type="http://schemas.openxmlformats.org/officeDocument/2006/relationships/hyperlink" Target="https://podminky.urs.cz/item/CS_URS_2025_02/596412114" TargetMode="External"/><Relationship Id="rId10" Type="http://schemas.openxmlformats.org/officeDocument/2006/relationships/hyperlink" Target="https://podminky.urs.cz/item/CS_URS_2025_02/132251101" TargetMode="External"/><Relationship Id="rId31" Type="http://schemas.openxmlformats.org/officeDocument/2006/relationships/hyperlink" Target="https://podminky.urs.cz/item/CS_URS_2025_02/171251201" TargetMode="External"/><Relationship Id="rId44" Type="http://schemas.openxmlformats.org/officeDocument/2006/relationships/hyperlink" Target="https://podminky.urs.cz/item/CS_URS_2025_02/451541111" TargetMode="External"/><Relationship Id="rId52" Type="http://schemas.openxmlformats.org/officeDocument/2006/relationships/hyperlink" Target="https://podminky.urs.cz/item/CS_URS_2025_02/451459777" TargetMode="External"/><Relationship Id="rId60" Type="http://schemas.openxmlformats.org/officeDocument/2006/relationships/hyperlink" Target="https://podminky.urs.cz/item/CS_URS_2025_02/877310310" TargetMode="External"/><Relationship Id="rId65" Type="http://schemas.openxmlformats.org/officeDocument/2006/relationships/hyperlink" Target="https://podminky.urs.cz/item/CS_URS_2025_02/895941313" TargetMode="External"/><Relationship Id="rId73" Type="http://schemas.openxmlformats.org/officeDocument/2006/relationships/hyperlink" Target="https://podminky.urs.cz/item/CS_URS_2025_02/915231112" TargetMode="External"/><Relationship Id="rId78" Type="http://schemas.openxmlformats.org/officeDocument/2006/relationships/hyperlink" Target="https://podminky.urs.cz/item/CS_URS_2025_02/919731123" TargetMode="External"/><Relationship Id="rId81" Type="http://schemas.openxmlformats.org/officeDocument/2006/relationships/hyperlink" Target="https://podminky.urs.cz/item/CS_URS_2025_02/938908421" TargetMode="External"/><Relationship Id="rId86" Type="http://schemas.openxmlformats.org/officeDocument/2006/relationships/hyperlink" Target="https://podminky.urs.cz/item/CS_URS_2025_02/966007123" TargetMode="External"/><Relationship Id="rId94" Type="http://schemas.openxmlformats.org/officeDocument/2006/relationships/hyperlink" Target="https://podminky.urs.cz/item/CS_URS_2025_02/997221569" TargetMode="External"/><Relationship Id="rId99" Type="http://schemas.openxmlformats.org/officeDocument/2006/relationships/hyperlink" Target="https://podminky.urs.cz/item/CS_URS_2025_02/998276101" TargetMode="External"/><Relationship Id="rId101" Type="http://schemas.openxmlformats.org/officeDocument/2006/relationships/hyperlink" Target="https://podminky.urs.cz/item/CS_URS_2025_02/460671114" TargetMode="External"/><Relationship Id="rId4" Type="http://schemas.openxmlformats.org/officeDocument/2006/relationships/hyperlink" Target="https://podminky.urs.cz/item/CS_URS_2025_02/113203111" TargetMode="External"/><Relationship Id="rId9" Type="http://schemas.openxmlformats.org/officeDocument/2006/relationships/hyperlink" Target="https://podminky.urs.cz/item/CS_URS_2025_02/132212131" TargetMode="External"/><Relationship Id="rId13" Type="http://schemas.openxmlformats.org/officeDocument/2006/relationships/hyperlink" Target="https://podminky.urs.cz/item/CS_URS_2025_02/132212131" TargetMode="External"/><Relationship Id="rId18" Type="http://schemas.openxmlformats.org/officeDocument/2006/relationships/hyperlink" Target="https://podminky.urs.cz/item/CS_URS_2025_02/132254201" TargetMode="External"/><Relationship Id="rId39" Type="http://schemas.openxmlformats.org/officeDocument/2006/relationships/hyperlink" Target="https://podminky.urs.cz/item/CS_URS_2025_02/171251201" TargetMode="External"/><Relationship Id="rId34" Type="http://schemas.openxmlformats.org/officeDocument/2006/relationships/hyperlink" Target="https://podminky.urs.cz/item/CS_URS_2025_02/129001101" TargetMode="External"/><Relationship Id="rId50" Type="http://schemas.openxmlformats.org/officeDocument/2006/relationships/hyperlink" Target="https://podminky.urs.cz/item/CS_URS_2025_02/573211111" TargetMode="External"/><Relationship Id="rId55" Type="http://schemas.openxmlformats.org/officeDocument/2006/relationships/hyperlink" Target="https://podminky.urs.cz/item/CS_URS_2025_02/596211210" TargetMode="External"/><Relationship Id="rId76" Type="http://schemas.openxmlformats.org/officeDocument/2006/relationships/hyperlink" Target="https://podminky.urs.cz/item/CS_URS_2025_02/916241113" TargetMode="External"/><Relationship Id="rId97" Type="http://schemas.openxmlformats.org/officeDocument/2006/relationships/hyperlink" Target="https://podminky.urs.cz/item/CS_URS_2025_02/998225111" TargetMode="External"/><Relationship Id="rId104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3" Type="http://schemas.openxmlformats.org/officeDocument/2006/relationships/hyperlink" Target="https://podminky.urs.cz/item/CS_URS_2025_02/184852239" TargetMode="External"/><Relationship Id="rId7" Type="http://schemas.openxmlformats.org/officeDocument/2006/relationships/hyperlink" Target="https://podminky.urs.cz/item/CS_URS_2025_02/998231311" TargetMode="External"/><Relationship Id="rId2" Type="http://schemas.openxmlformats.org/officeDocument/2006/relationships/hyperlink" Target="https://podminky.urs.cz/item/CS_URS_2025_02/184852237" TargetMode="External"/><Relationship Id="rId1" Type="http://schemas.openxmlformats.org/officeDocument/2006/relationships/hyperlink" Target="https://podminky.urs.cz/item/CS_URS_2025_02/184852235" TargetMode="External"/><Relationship Id="rId6" Type="http://schemas.openxmlformats.org/officeDocument/2006/relationships/hyperlink" Target="https://podminky.urs.cz/item/CS_URS_2025_02/184818311-1" TargetMode="External"/><Relationship Id="rId5" Type="http://schemas.openxmlformats.org/officeDocument/2006/relationships/hyperlink" Target="https://podminky.urs.cz/item/CS_URS_2025_02/184852242" TargetMode="External"/><Relationship Id="rId4" Type="http://schemas.openxmlformats.org/officeDocument/2006/relationships/hyperlink" Target="https://podminky.urs.cz/item/CS_URS_2025_02/184852241" TargetMode="External"/><Relationship Id="rId9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M118"/>
  <sheetViews>
    <sheetView showGridLines="0" tabSelected="1" workbookViewId="0">
      <selection activeCell="BI15" sqref="BI15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31"/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30" t="s">
        <v>14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R5" s="20"/>
      <c r="BE5" s="227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32" t="s">
        <v>17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R6" s="20"/>
      <c r="BE6" s="228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28"/>
      <c r="BS7" s="17" t="s">
        <v>6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28"/>
      <c r="BS8" s="17" t="s">
        <v>6</v>
      </c>
    </row>
    <row r="9" spans="1:74" ht="29.25" customHeight="1">
      <c r="B9" s="20"/>
      <c r="D9" s="24" t="s">
        <v>26</v>
      </c>
      <c r="K9" s="29" t="s">
        <v>27</v>
      </c>
      <c r="AK9" s="24" t="s">
        <v>28</v>
      </c>
      <c r="AN9" s="29" t="s">
        <v>29</v>
      </c>
      <c r="AR9" s="20"/>
      <c r="BE9" s="228"/>
      <c r="BS9" s="17" t="s">
        <v>6</v>
      </c>
    </row>
    <row r="10" spans="1:74" ht="12" customHeight="1">
      <c r="B10" s="20"/>
      <c r="D10" s="27" t="s">
        <v>30</v>
      </c>
      <c r="AK10" s="27" t="s">
        <v>31</v>
      </c>
      <c r="AN10" s="25" t="s">
        <v>32</v>
      </c>
      <c r="AR10" s="20"/>
      <c r="BE10" s="228"/>
      <c r="BS10" s="17" t="s">
        <v>6</v>
      </c>
    </row>
    <row r="11" spans="1:74" ht="18.399999999999999" customHeight="1">
      <c r="B11" s="20"/>
      <c r="E11" s="25" t="s">
        <v>33</v>
      </c>
      <c r="AK11" s="27" t="s">
        <v>34</v>
      </c>
      <c r="AN11" s="25" t="s">
        <v>35</v>
      </c>
      <c r="AR11" s="20"/>
      <c r="BE11" s="228"/>
      <c r="BS11" s="17" t="s">
        <v>6</v>
      </c>
    </row>
    <row r="12" spans="1:74" ht="6.95" customHeight="1">
      <c r="B12" s="20"/>
      <c r="AR12" s="20"/>
      <c r="BE12" s="228"/>
      <c r="BS12" s="17" t="s">
        <v>6</v>
      </c>
    </row>
    <row r="13" spans="1:74" ht="12" customHeight="1">
      <c r="B13" s="20"/>
      <c r="D13" s="27" t="s">
        <v>36</v>
      </c>
      <c r="AK13" s="27" t="s">
        <v>31</v>
      </c>
      <c r="AN13" s="30" t="s">
        <v>37</v>
      </c>
      <c r="AR13" s="20"/>
      <c r="BE13" s="228"/>
      <c r="BS13" s="17" t="s">
        <v>6</v>
      </c>
    </row>
    <row r="14" spans="1:74" ht="12.75">
      <c r="B14" s="20"/>
      <c r="E14" s="233" t="s">
        <v>37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7" t="s">
        <v>34</v>
      </c>
      <c r="AN14" s="30" t="s">
        <v>37</v>
      </c>
      <c r="AR14" s="20"/>
      <c r="BE14" s="228"/>
      <c r="BS14" s="17" t="s">
        <v>6</v>
      </c>
    </row>
    <row r="15" spans="1:74" ht="6.95" customHeight="1">
      <c r="B15" s="20"/>
      <c r="AR15" s="20"/>
      <c r="BE15" s="228"/>
      <c r="BS15" s="17" t="s">
        <v>4</v>
      </c>
    </row>
    <row r="16" spans="1:74" ht="12" customHeight="1">
      <c r="B16" s="20"/>
      <c r="D16" s="27" t="s">
        <v>38</v>
      </c>
      <c r="AK16" s="27" t="s">
        <v>31</v>
      </c>
      <c r="AN16" s="25" t="s">
        <v>39</v>
      </c>
      <c r="AR16" s="20"/>
      <c r="BE16" s="228"/>
      <c r="BS16" s="17" t="s">
        <v>4</v>
      </c>
    </row>
    <row r="17" spans="2:71" ht="18.399999999999999" customHeight="1">
      <c r="B17" s="20"/>
      <c r="E17" s="25" t="s">
        <v>40</v>
      </c>
      <c r="AK17" s="27" t="s">
        <v>34</v>
      </c>
      <c r="AN17" s="25" t="s">
        <v>41</v>
      </c>
      <c r="AR17" s="20"/>
      <c r="BE17" s="228"/>
      <c r="BS17" s="17" t="s">
        <v>42</v>
      </c>
    </row>
    <row r="18" spans="2:71" ht="6.95" customHeight="1">
      <c r="B18" s="20"/>
      <c r="AR18" s="20"/>
      <c r="BE18" s="228"/>
      <c r="BS18" s="17" t="s">
        <v>6</v>
      </c>
    </row>
    <row r="19" spans="2:71" ht="12" customHeight="1">
      <c r="B19" s="20"/>
      <c r="D19" s="27" t="s">
        <v>43</v>
      </c>
      <c r="AK19" s="27" t="s">
        <v>31</v>
      </c>
      <c r="AN19" s="25" t="s">
        <v>1</v>
      </c>
      <c r="AR19" s="20"/>
      <c r="BE19" s="228"/>
      <c r="BS19" s="17" t="s">
        <v>6</v>
      </c>
    </row>
    <row r="20" spans="2:71" ht="18.399999999999999" customHeight="1">
      <c r="B20" s="20"/>
      <c r="E20" s="25" t="s">
        <v>44</v>
      </c>
      <c r="AK20" s="27" t="s">
        <v>34</v>
      </c>
      <c r="AN20" s="25" t="s">
        <v>1</v>
      </c>
      <c r="AR20" s="20"/>
      <c r="BE20" s="228"/>
      <c r="BS20" s="17" t="s">
        <v>42</v>
      </c>
    </row>
    <row r="21" spans="2:71" ht="6.95" customHeight="1">
      <c r="B21" s="20"/>
      <c r="AR21" s="20"/>
      <c r="BE21" s="228"/>
    </row>
    <row r="22" spans="2:71" ht="12" customHeight="1">
      <c r="B22" s="20"/>
      <c r="D22" s="27" t="s">
        <v>45</v>
      </c>
      <c r="AR22" s="20"/>
      <c r="BE22" s="228"/>
    </row>
    <row r="23" spans="2:71" ht="125.1" customHeight="1">
      <c r="B23" s="20"/>
      <c r="E23" s="235" t="s">
        <v>46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R23" s="20"/>
      <c r="BE23" s="228"/>
    </row>
    <row r="24" spans="2:71" ht="6.95" customHeight="1">
      <c r="B24" s="20"/>
      <c r="AR24" s="20"/>
      <c r="BE24" s="228"/>
    </row>
    <row r="25" spans="2:71" ht="6.95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28"/>
    </row>
    <row r="26" spans="2:71" s="1" customFormat="1" ht="25.9" customHeight="1">
      <c r="B26" s="33"/>
      <c r="D26" s="34" t="s">
        <v>47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6">
        <f>ROUND(AG94,2)</f>
        <v>0</v>
      </c>
      <c r="AL26" s="237"/>
      <c r="AM26" s="237"/>
      <c r="AN26" s="237"/>
      <c r="AO26" s="237"/>
      <c r="AR26" s="33"/>
      <c r="BE26" s="228"/>
    </row>
    <row r="27" spans="2:71" s="1" customFormat="1" ht="6.95" customHeight="1">
      <c r="B27" s="33"/>
      <c r="AR27" s="33"/>
      <c r="BE27" s="228"/>
    </row>
    <row r="28" spans="2:71" s="1" customFormat="1" ht="12.75">
      <c r="B28" s="33"/>
      <c r="L28" s="238" t="s">
        <v>48</v>
      </c>
      <c r="M28" s="238"/>
      <c r="N28" s="238"/>
      <c r="O28" s="238"/>
      <c r="P28" s="238"/>
      <c r="W28" s="238" t="s">
        <v>49</v>
      </c>
      <c r="X28" s="238"/>
      <c r="Y28" s="238"/>
      <c r="Z28" s="238"/>
      <c r="AA28" s="238"/>
      <c r="AB28" s="238"/>
      <c r="AC28" s="238"/>
      <c r="AD28" s="238"/>
      <c r="AE28" s="238"/>
      <c r="AK28" s="238" t="s">
        <v>50</v>
      </c>
      <c r="AL28" s="238"/>
      <c r="AM28" s="238"/>
      <c r="AN28" s="238"/>
      <c r="AO28" s="238"/>
      <c r="AR28" s="33"/>
      <c r="BE28" s="228"/>
    </row>
    <row r="29" spans="2:71" s="2" customFormat="1" ht="14.45" customHeight="1">
      <c r="B29" s="37"/>
      <c r="D29" s="27" t="s">
        <v>51</v>
      </c>
      <c r="F29" s="27" t="s">
        <v>52</v>
      </c>
      <c r="L29" s="241">
        <v>0.21</v>
      </c>
      <c r="M29" s="240"/>
      <c r="N29" s="240"/>
      <c r="O29" s="240"/>
      <c r="P29" s="240"/>
      <c r="W29" s="239">
        <f>ROUND(AZ94, 2)</f>
        <v>0</v>
      </c>
      <c r="X29" s="240"/>
      <c r="Y29" s="240"/>
      <c r="Z29" s="240"/>
      <c r="AA29" s="240"/>
      <c r="AB29" s="240"/>
      <c r="AC29" s="240"/>
      <c r="AD29" s="240"/>
      <c r="AE29" s="240"/>
      <c r="AK29" s="239">
        <f>ROUND(AV94, 2)</f>
        <v>0</v>
      </c>
      <c r="AL29" s="240"/>
      <c r="AM29" s="240"/>
      <c r="AN29" s="240"/>
      <c r="AO29" s="240"/>
      <c r="AR29" s="37"/>
      <c r="BE29" s="229"/>
    </row>
    <row r="30" spans="2:71" s="2" customFormat="1" ht="14.45" customHeight="1">
      <c r="B30" s="37"/>
      <c r="F30" s="27" t="s">
        <v>53</v>
      </c>
      <c r="L30" s="241">
        <v>0.12</v>
      </c>
      <c r="M30" s="240"/>
      <c r="N30" s="240"/>
      <c r="O30" s="240"/>
      <c r="P30" s="240"/>
      <c r="W30" s="239">
        <f>ROUND(BA94, 2)</f>
        <v>0</v>
      </c>
      <c r="X30" s="240"/>
      <c r="Y30" s="240"/>
      <c r="Z30" s="240"/>
      <c r="AA30" s="240"/>
      <c r="AB30" s="240"/>
      <c r="AC30" s="240"/>
      <c r="AD30" s="240"/>
      <c r="AE30" s="240"/>
      <c r="AK30" s="239">
        <f>ROUND(AW94, 2)</f>
        <v>0</v>
      </c>
      <c r="AL30" s="240"/>
      <c r="AM30" s="240"/>
      <c r="AN30" s="240"/>
      <c r="AO30" s="240"/>
      <c r="AR30" s="37"/>
      <c r="BE30" s="229"/>
    </row>
    <row r="31" spans="2:71" s="2" customFormat="1" ht="14.45" hidden="1" customHeight="1">
      <c r="B31" s="37"/>
      <c r="F31" s="27" t="s">
        <v>54</v>
      </c>
      <c r="L31" s="241">
        <v>0.21</v>
      </c>
      <c r="M31" s="240"/>
      <c r="N31" s="240"/>
      <c r="O31" s="240"/>
      <c r="P31" s="240"/>
      <c r="W31" s="239">
        <f>ROUND(BB94, 2)</f>
        <v>0</v>
      </c>
      <c r="X31" s="240"/>
      <c r="Y31" s="240"/>
      <c r="Z31" s="240"/>
      <c r="AA31" s="240"/>
      <c r="AB31" s="240"/>
      <c r="AC31" s="240"/>
      <c r="AD31" s="240"/>
      <c r="AE31" s="240"/>
      <c r="AK31" s="239">
        <v>0</v>
      </c>
      <c r="AL31" s="240"/>
      <c r="AM31" s="240"/>
      <c r="AN31" s="240"/>
      <c r="AO31" s="240"/>
      <c r="AR31" s="37"/>
      <c r="BE31" s="229"/>
    </row>
    <row r="32" spans="2:71" s="2" customFormat="1" ht="14.45" hidden="1" customHeight="1">
      <c r="B32" s="37"/>
      <c r="F32" s="27" t="s">
        <v>55</v>
      </c>
      <c r="L32" s="241">
        <v>0.12</v>
      </c>
      <c r="M32" s="240"/>
      <c r="N32" s="240"/>
      <c r="O32" s="240"/>
      <c r="P32" s="240"/>
      <c r="W32" s="239">
        <f>ROUND(BC94, 2)</f>
        <v>0</v>
      </c>
      <c r="X32" s="240"/>
      <c r="Y32" s="240"/>
      <c r="Z32" s="240"/>
      <c r="AA32" s="240"/>
      <c r="AB32" s="240"/>
      <c r="AC32" s="240"/>
      <c r="AD32" s="240"/>
      <c r="AE32" s="240"/>
      <c r="AK32" s="239">
        <v>0</v>
      </c>
      <c r="AL32" s="240"/>
      <c r="AM32" s="240"/>
      <c r="AN32" s="240"/>
      <c r="AO32" s="240"/>
      <c r="AR32" s="37"/>
      <c r="BE32" s="229"/>
    </row>
    <row r="33" spans="2:57" s="2" customFormat="1" ht="14.45" hidden="1" customHeight="1">
      <c r="B33" s="37"/>
      <c r="F33" s="27" t="s">
        <v>56</v>
      </c>
      <c r="L33" s="241">
        <v>0</v>
      </c>
      <c r="M33" s="240"/>
      <c r="N33" s="240"/>
      <c r="O33" s="240"/>
      <c r="P33" s="240"/>
      <c r="W33" s="239">
        <f>ROUND(BD94, 2)</f>
        <v>0</v>
      </c>
      <c r="X33" s="240"/>
      <c r="Y33" s="240"/>
      <c r="Z33" s="240"/>
      <c r="AA33" s="240"/>
      <c r="AB33" s="240"/>
      <c r="AC33" s="240"/>
      <c r="AD33" s="240"/>
      <c r="AE33" s="240"/>
      <c r="AK33" s="239">
        <v>0</v>
      </c>
      <c r="AL33" s="240"/>
      <c r="AM33" s="240"/>
      <c r="AN33" s="240"/>
      <c r="AO33" s="240"/>
      <c r="AR33" s="37"/>
      <c r="BE33" s="229"/>
    </row>
    <row r="34" spans="2:57" s="1" customFormat="1" ht="6.95" customHeight="1">
      <c r="B34" s="33"/>
      <c r="AR34" s="33"/>
      <c r="BE34" s="228"/>
    </row>
    <row r="35" spans="2:57" s="1" customFormat="1" ht="25.9" customHeight="1">
      <c r="B35" s="33"/>
      <c r="C35" s="38"/>
      <c r="D35" s="39" t="s">
        <v>57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58</v>
      </c>
      <c r="U35" s="40"/>
      <c r="V35" s="40"/>
      <c r="W35" s="40"/>
      <c r="X35" s="245" t="s">
        <v>59</v>
      </c>
      <c r="Y35" s="243"/>
      <c r="Z35" s="243"/>
      <c r="AA35" s="243"/>
      <c r="AB35" s="243"/>
      <c r="AC35" s="40"/>
      <c r="AD35" s="40"/>
      <c r="AE35" s="40"/>
      <c r="AF35" s="40"/>
      <c r="AG35" s="40"/>
      <c r="AH35" s="40"/>
      <c r="AI35" s="40"/>
      <c r="AJ35" s="40"/>
      <c r="AK35" s="242">
        <f>SUM(AK26:AK33)</f>
        <v>0</v>
      </c>
      <c r="AL35" s="243"/>
      <c r="AM35" s="243"/>
      <c r="AN35" s="243"/>
      <c r="AO35" s="244"/>
      <c r="AP35" s="38"/>
      <c r="AQ35" s="38"/>
      <c r="AR35" s="33"/>
    </row>
    <row r="36" spans="2:57" s="1" customFormat="1" ht="6.95" customHeight="1">
      <c r="B36" s="33"/>
      <c r="AR36" s="33"/>
    </row>
    <row r="37" spans="2:57" s="1" customFormat="1" ht="14.45" customHeight="1">
      <c r="B37" s="33"/>
      <c r="AR37" s="33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3"/>
      <c r="D49" s="42" t="s">
        <v>60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61</v>
      </c>
      <c r="AI49" s="43"/>
      <c r="AJ49" s="43"/>
      <c r="AK49" s="43"/>
      <c r="AL49" s="43"/>
      <c r="AM49" s="43"/>
      <c r="AN49" s="43"/>
      <c r="AO49" s="43"/>
      <c r="AR49" s="33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3"/>
      <c r="D60" s="44" t="s">
        <v>62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4" t="s">
        <v>63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4" t="s">
        <v>62</v>
      </c>
      <c r="AI60" s="35"/>
      <c r="AJ60" s="35"/>
      <c r="AK60" s="35"/>
      <c r="AL60" s="35"/>
      <c r="AM60" s="44" t="s">
        <v>63</v>
      </c>
      <c r="AN60" s="35"/>
      <c r="AO60" s="35"/>
      <c r="AR60" s="33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3"/>
      <c r="D64" s="42" t="s">
        <v>64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65</v>
      </c>
      <c r="AI64" s="43"/>
      <c r="AJ64" s="43"/>
      <c r="AK64" s="43"/>
      <c r="AL64" s="43"/>
      <c r="AM64" s="43"/>
      <c r="AN64" s="43"/>
      <c r="AO64" s="43"/>
      <c r="AR64" s="33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3"/>
      <c r="D75" s="44" t="s">
        <v>62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4" t="s">
        <v>63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4" t="s">
        <v>62</v>
      </c>
      <c r="AI75" s="35"/>
      <c r="AJ75" s="35"/>
      <c r="AK75" s="35"/>
      <c r="AL75" s="35"/>
      <c r="AM75" s="44" t="s">
        <v>63</v>
      </c>
      <c r="AN75" s="35"/>
      <c r="AO75" s="35"/>
      <c r="AR75" s="33"/>
    </row>
    <row r="76" spans="2:44" s="1" customFormat="1" ht="11.25">
      <c r="B76" s="33"/>
      <c r="AR76" s="33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3"/>
    </row>
    <row r="81" spans="1:91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3"/>
    </row>
    <row r="82" spans="1:91" s="1" customFormat="1" ht="24.95" customHeight="1">
      <c r="B82" s="33"/>
      <c r="C82" s="21" t="s">
        <v>66</v>
      </c>
      <c r="AR82" s="33"/>
    </row>
    <row r="83" spans="1:91" s="1" customFormat="1" ht="6.95" customHeight="1">
      <c r="B83" s="33"/>
      <c r="AR83" s="33"/>
    </row>
    <row r="84" spans="1:91" s="3" customFormat="1" ht="12" customHeight="1">
      <c r="B84" s="49"/>
      <c r="C84" s="27" t="s">
        <v>13</v>
      </c>
      <c r="L84" s="3" t="str">
        <f>K5</f>
        <v>25028-01-</v>
      </c>
      <c r="AR84" s="49"/>
    </row>
    <row r="85" spans="1:91" s="4" customFormat="1" ht="36.950000000000003" customHeight="1">
      <c r="B85" s="50"/>
      <c r="C85" s="51" t="s">
        <v>16</v>
      </c>
      <c r="L85" s="204" t="str">
        <f>K6</f>
        <v>REVITALIZACE ROZTYLSKÉHO NÁMĚSTÍ SEVER, PRAHA 4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R85" s="50"/>
    </row>
    <row r="86" spans="1:91" s="1" customFormat="1" ht="6.95" customHeight="1">
      <c r="B86" s="33"/>
      <c r="AR86" s="33"/>
    </row>
    <row r="87" spans="1:91" s="1" customFormat="1" ht="12" customHeight="1">
      <c r="B87" s="33"/>
      <c r="C87" s="27" t="s">
        <v>22</v>
      </c>
      <c r="L87" s="52" t="str">
        <f>IF(K8="","",K8)</f>
        <v>PRAHA 4</v>
      </c>
      <c r="AI87" s="27" t="s">
        <v>24</v>
      </c>
      <c r="AM87" s="206" t="str">
        <f>IF(AN8= "","",AN8)</f>
        <v>29. 8. 2025</v>
      </c>
      <c r="AN87" s="206"/>
      <c r="AR87" s="33"/>
    </row>
    <row r="88" spans="1:91" s="1" customFormat="1" ht="6.95" customHeight="1">
      <c r="B88" s="33"/>
      <c r="AR88" s="33"/>
    </row>
    <row r="89" spans="1:91" s="1" customFormat="1" ht="40.15" customHeight="1">
      <c r="B89" s="33"/>
      <c r="C89" s="27" t="s">
        <v>30</v>
      </c>
      <c r="L89" s="3" t="str">
        <f>IF(E11= "","",E11)</f>
        <v>Městská část Praha 4,Antala Staška 2059/80b,Praha4</v>
      </c>
      <c r="AI89" s="27" t="s">
        <v>38</v>
      </c>
      <c r="AM89" s="211" t="str">
        <f>IF(E17="","",E17)</f>
        <v>Ateliér zahradní a krajinářské architektury, Brno</v>
      </c>
      <c r="AN89" s="212"/>
      <c r="AO89" s="212"/>
      <c r="AP89" s="212"/>
      <c r="AR89" s="33"/>
      <c r="AS89" s="207" t="s">
        <v>67</v>
      </c>
      <c r="AT89" s="208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2" customHeight="1">
      <c r="B90" s="33"/>
      <c r="C90" s="27" t="s">
        <v>36</v>
      </c>
      <c r="L90" s="3" t="str">
        <f>IF(E14= "Vyplň údaj","",E14)</f>
        <v/>
      </c>
      <c r="AI90" s="27" t="s">
        <v>43</v>
      </c>
      <c r="AM90" s="211" t="str">
        <f>IF(E20="","",E20)</f>
        <v xml:space="preserve"> </v>
      </c>
      <c r="AN90" s="212"/>
      <c r="AO90" s="212"/>
      <c r="AP90" s="212"/>
      <c r="AR90" s="33"/>
      <c r="AS90" s="209"/>
      <c r="AT90" s="210"/>
      <c r="BD90" s="57"/>
    </row>
    <row r="91" spans="1:91" s="1" customFormat="1" ht="10.9" customHeight="1">
      <c r="B91" s="33"/>
      <c r="AR91" s="33"/>
      <c r="AS91" s="209"/>
      <c r="AT91" s="210"/>
      <c r="BD91" s="57"/>
    </row>
    <row r="92" spans="1:91" s="1" customFormat="1" ht="29.25" customHeight="1">
      <c r="B92" s="33"/>
      <c r="C92" s="215" t="s">
        <v>68</v>
      </c>
      <c r="D92" s="214"/>
      <c r="E92" s="214"/>
      <c r="F92" s="214"/>
      <c r="G92" s="214"/>
      <c r="H92" s="58"/>
      <c r="I92" s="213" t="s">
        <v>69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19" t="s">
        <v>70</v>
      </c>
      <c r="AH92" s="214"/>
      <c r="AI92" s="214"/>
      <c r="AJ92" s="214"/>
      <c r="AK92" s="214"/>
      <c r="AL92" s="214"/>
      <c r="AM92" s="214"/>
      <c r="AN92" s="213" t="s">
        <v>71</v>
      </c>
      <c r="AO92" s="214"/>
      <c r="AP92" s="218"/>
      <c r="AQ92" s="59" t="s">
        <v>72</v>
      </c>
      <c r="AR92" s="33"/>
      <c r="AS92" s="60" t="s">
        <v>73</v>
      </c>
      <c r="AT92" s="61" t="s">
        <v>74</v>
      </c>
      <c r="AU92" s="61" t="s">
        <v>75</v>
      </c>
      <c r="AV92" s="61" t="s">
        <v>76</v>
      </c>
      <c r="AW92" s="61" t="s">
        <v>77</v>
      </c>
      <c r="AX92" s="61" t="s">
        <v>78</v>
      </c>
      <c r="AY92" s="61" t="s">
        <v>79</v>
      </c>
      <c r="AZ92" s="61" t="s">
        <v>80</v>
      </c>
      <c r="BA92" s="61" t="s">
        <v>81</v>
      </c>
      <c r="BB92" s="61" t="s">
        <v>82</v>
      </c>
      <c r="BC92" s="61" t="s">
        <v>83</v>
      </c>
      <c r="BD92" s="62" t="s">
        <v>84</v>
      </c>
    </row>
    <row r="93" spans="1:91" s="1" customFormat="1" ht="10.9" customHeight="1">
      <c r="B93" s="33"/>
      <c r="AR93" s="33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50000000000003" customHeight="1">
      <c r="B94" s="64"/>
      <c r="C94" s="65" t="s">
        <v>85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25">
        <f>ROUND(AG95+SUM(AG101:AG103)+SUM(AG109:AG111)+AG115+AG116,2)</f>
        <v>0</v>
      </c>
      <c r="AH94" s="225"/>
      <c r="AI94" s="225"/>
      <c r="AJ94" s="225"/>
      <c r="AK94" s="225"/>
      <c r="AL94" s="225"/>
      <c r="AM94" s="225"/>
      <c r="AN94" s="226">
        <f t="shared" ref="AN94:AN116" si="0">SUM(AG94,AT94)</f>
        <v>0</v>
      </c>
      <c r="AO94" s="226"/>
      <c r="AP94" s="226"/>
      <c r="AQ94" s="68" t="s">
        <v>1</v>
      </c>
      <c r="AR94" s="64"/>
      <c r="AS94" s="69">
        <f>ROUND(AS95+SUM(AS101:AS103)+SUM(AS109:AS111)+AS115+AS116,2)</f>
        <v>0</v>
      </c>
      <c r="AT94" s="70">
        <f t="shared" ref="AT94:AT116" si="1">ROUND(SUM(AV94:AW94),2)</f>
        <v>0</v>
      </c>
      <c r="AU94" s="71">
        <f>ROUND(AU95+SUM(AU101:AU103)+SUM(AU109:AU111)+AU115+AU116,5)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ROUND(AZ95+SUM(AZ101:AZ103)+SUM(AZ109:AZ111)+AZ115+AZ116,2)</f>
        <v>0</v>
      </c>
      <c r="BA94" s="70">
        <f>ROUND(BA95+SUM(BA101:BA103)+SUM(BA109:BA111)+BA115+BA116,2)</f>
        <v>0</v>
      </c>
      <c r="BB94" s="70">
        <f>ROUND(BB95+SUM(BB101:BB103)+SUM(BB109:BB111)+BB115+BB116,2)</f>
        <v>0</v>
      </c>
      <c r="BC94" s="70">
        <f>ROUND(BC95+SUM(BC101:BC103)+SUM(BC109:BC111)+BC115+BC116,2)</f>
        <v>0</v>
      </c>
      <c r="BD94" s="72">
        <f>ROUND(BD95+SUM(BD101:BD103)+SUM(BD109:BD111)+BD115+BD116,2)</f>
        <v>0</v>
      </c>
      <c r="BS94" s="73" t="s">
        <v>86</v>
      </c>
      <c r="BT94" s="73" t="s">
        <v>87</v>
      </c>
      <c r="BU94" s="74" t="s">
        <v>88</v>
      </c>
      <c r="BV94" s="73" t="s">
        <v>89</v>
      </c>
      <c r="BW94" s="73" t="s">
        <v>5</v>
      </c>
      <c r="BX94" s="73" t="s">
        <v>90</v>
      </c>
      <c r="CL94" s="73" t="s">
        <v>19</v>
      </c>
    </row>
    <row r="95" spans="1:91" s="6" customFormat="1" ht="24.75" customHeight="1">
      <c r="B95" s="75"/>
      <c r="C95" s="76"/>
      <c r="D95" s="216" t="s">
        <v>91</v>
      </c>
      <c r="E95" s="216"/>
      <c r="F95" s="216"/>
      <c r="G95" s="216"/>
      <c r="H95" s="216"/>
      <c r="I95" s="77"/>
      <c r="J95" s="216" t="s">
        <v>92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22">
        <f>ROUND(SUM(AG96:AG100),2)</f>
        <v>0</v>
      </c>
      <c r="AH95" s="221"/>
      <c r="AI95" s="221"/>
      <c r="AJ95" s="221"/>
      <c r="AK95" s="221"/>
      <c r="AL95" s="221"/>
      <c r="AM95" s="221"/>
      <c r="AN95" s="220">
        <f t="shared" si="0"/>
        <v>0</v>
      </c>
      <c r="AO95" s="221"/>
      <c r="AP95" s="221"/>
      <c r="AQ95" s="78" t="s">
        <v>93</v>
      </c>
      <c r="AR95" s="75"/>
      <c r="AS95" s="79">
        <f>ROUND(SUM(AS96:AS100),2)</f>
        <v>0</v>
      </c>
      <c r="AT95" s="80">
        <f t="shared" si="1"/>
        <v>0</v>
      </c>
      <c r="AU95" s="81">
        <f>ROUND(SUM(AU96:AU100),5)</f>
        <v>0</v>
      </c>
      <c r="AV95" s="80">
        <f>ROUND(AZ95*L29,2)</f>
        <v>0</v>
      </c>
      <c r="AW95" s="80">
        <f>ROUND(BA95*L30,2)</f>
        <v>0</v>
      </c>
      <c r="AX95" s="80">
        <f>ROUND(BB95*L29,2)</f>
        <v>0</v>
      </c>
      <c r="AY95" s="80">
        <f>ROUND(BC95*L30,2)</f>
        <v>0</v>
      </c>
      <c r="AZ95" s="80">
        <f>ROUND(SUM(AZ96:AZ100),2)</f>
        <v>0</v>
      </c>
      <c r="BA95" s="80">
        <f>ROUND(SUM(BA96:BA100),2)</f>
        <v>0</v>
      </c>
      <c r="BB95" s="80">
        <f>ROUND(SUM(BB96:BB100),2)</f>
        <v>0</v>
      </c>
      <c r="BC95" s="80">
        <f>ROUND(SUM(BC96:BC100),2)</f>
        <v>0</v>
      </c>
      <c r="BD95" s="82">
        <f>ROUND(SUM(BD96:BD100),2)</f>
        <v>0</v>
      </c>
      <c r="BS95" s="83" t="s">
        <v>86</v>
      </c>
      <c r="BT95" s="83" t="s">
        <v>94</v>
      </c>
      <c r="BU95" s="83" t="s">
        <v>88</v>
      </c>
      <c r="BV95" s="83" t="s">
        <v>89</v>
      </c>
      <c r="BW95" s="83" t="s">
        <v>95</v>
      </c>
      <c r="BX95" s="83" t="s">
        <v>5</v>
      </c>
      <c r="CL95" s="83" t="s">
        <v>19</v>
      </c>
      <c r="CM95" s="83" t="s">
        <v>96</v>
      </c>
    </row>
    <row r="96" spans="1:91" s="3" customFormat="1" ht="16.5" customHeight="1">
      <c r="A96" s="84" t="s">
        <v>97</v>
      </c>
      <c r="B96" s="49"/>
      <c r="C96" s="9"/>
      <c r="D96" s="9"/>
      <c r="E96" s="217" t="s">
        <v>98</v>
      </c>
      <c r="F96" s="217"/>
      <c r="G96" s="217"/>
      <c r="H96" s="217"/>
      <c r="I96" s="217"/>
      <c r="J96" s="9"/>
      <c r="K96" s="217" t="s">
        <v>99</v>
      </c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23">
        <f>'SO 01.1 - Příprava území ...'!J32</f>
        <v>0</v>
      </c>
      <c r="AH96" s="224"/>
      <c r="AI96" s="224"/>
      <c r="AJ96" s="224"/>
      <c r="AK96" s="224"/>
      <c r="AL96" s="224"/>
      <c r="AM96" s="224"/>
      <c r="AN96" s="223">
        <f t="shared" si="0"/>
        <v>0</v>
      </c>
      <c r="AO96" s="224"/>
      <c r="AP96" s="224"/>
      <c r="AQ96" s="85" t="s">
        <v>100</v>
      </c>
      <c r="AR96" s="49"/>
      <c r="AS96" s="86">
        <v>0</v>
      </c>
      <c r="AT96" s="87">
        <f t="shared" si="1"/>
        <v>0</v>
      </c>
      <c r="AU96" s="88">
        <f>'SO 01.1 - Příprava území ...'!P123</f>
        <v>0</v>
      </c>
      <c r="AV96" s="87">
        <f>'SO 01.1 - Příprava území ...'!J35</f>
        <v>0</v>
      </c>
      <c r="AW96" s="87">
        <f>'SO 01.1 - Příprava území ...'!J36</f>
        <v>0</v>
      </c>
      <c r="AX96" s="87">
        <f>'SO 01.1 - Příprava území ...'!J37</f>
        <v>0</v>
      </c>
      <c r="AY96" s="87">
        <f>'SO 01.1 - Příprava území ...'!J38</f>
        <v>0</v>
      </c>
      <c r="AZ96" s="87">
        <f>'SO 01.1 - Příprava území ...'!F35</f>
        <v>0</v>
      </c>
      <c r="BA96" s="87">
        <f>'SO 01.1 - Příprava území ...'!F36</f>
        <v>0</v>
      </c>
      <c r="BB96" s="87">
        <f>'SO 01.1 - Příprava území ...'!F37</f>
        <v>0</v>
      </c>
      <c r="BC96" s="87">
        <f>'SO 01.1 - Příprava území ...'!F38</f>
        <v>0</v>
      </c>
      <c r="BD96" s="89">
        <f>'SO 01.1 - Příprava území ...'!F39</f>
        <v>0</v>
      </c>
      <c r="BT96" s="25" t="s">
        <v>96</v>
      </c>
      <c r="BV96" s="25" t="s">
        <v>89</v>
      </c>
      <c r="BW96" s="25" t="s">
        <v>101</v>
      </c>
      <c r="BX96" s="25" t="s">
        <v>95</v>
      </c>
      <c r="CL96" s="25" t="s">
        <v>19</v>
      </c>
    </row>
    <row r="97" spans="1:91" s="3" customFormat="1" ht="23.25" customHeight="1">
      <c r="A97" s="84" t="s">
        <v>97</v>
      </c>
      <c r="B97" s="49"/>
      <c r="C97" s="9"/>
      <c r="D97" s="9"/>
      <c r="E97" s="217" t="s">
        <v>102</v>
      </c>
      <c r="F97" s="217"/>
      <c r="G97" s="217"/>
      <c r="H97" s="217"/>
      <c r="I97" s="217"/>
      <c r="J97" s="9"/>
      <c r="K97" s="217" t="s">
        <v>103</v>
      </c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223">
        <f>'SO 01.2 - Příprava území ...'!J32</f>
        <v>0</v>
      </c>
      <c r="AH97" s="224"/>
      <c r="AI97" s="224"/>
      <c r="AJ97" s="224"/>
      <c r="AK97" s="224"/>
      <c r="AL97" s="224"/>
      <c r="AM97" s="224"/>
      <c r="AN97" s="223">
        <f t="shared" si="0"/>
        <v>0</v>
      </c>
      <c r="AO97" s="224"/>
      <c r="AP97" s="224"/>
      <c r="AQ97" s="85" t="s">
        <v>100</v>
      </c>
      <c r="AR97" s="49"/>
      <c r="AS97" s="86">
        <v>0</v>
      </c>
      <c r="AT97" s="87">
        <f t="shared" si="1"/>
        <v>0</v>
      </c>
      <c r="AU97" s="88">
        <f>'SO 01.2 - Příprava území ...'!P125</f>
        <v>0</v>
      </c>
      <c r="AV97" s="87">
        <f>'SO 01.2 - Příprava území ...'!J35</f>
        <v>0</v>
      </c>
      <c r="AW97" s="87">
        <f>'SO 01.2 - Příprava území ...'!J36</f>
        <v>0</v>
      </c>
      <c r="AX97" s="87">
        <f>'SO 01.2 - Příprava území ...'!J37</f>
        <v>0</v>
      </c>
      <c r="AY97" s="87">
        <f>'SO 01.2 - Příprava území ...'!J38</f>
        <v>0</v>
      </c>
      <c r="AZ97" s="87">
        <f>'SO 01.2 - Příprava území ...'!F35</f>
        <v>0</v>
      </c>
      <c r="BA97" s="87">
        <f>'SO 01.2 - Příprava území ...'!F36</f>
        <v>0</v>
      </c>
      <c r="BB97" s="87">
        <f>'SO 01.2 - Příprava území ...'!F37</f>
        <v>0</v>
      </c>
      <c r="BC97" s="87">
        <f>'SO 01.2 - Příprava území ...'!F38</f>
        <v>0</v>
      </c>
      <c r="BD97" s="89">
        <f>'SO 01.2 - Příprava území ...'!F39</f>
        <v>0</v>
      </c>
      <c r="BT97" s="25" t="s">
        <v>96</v>
      </c>
      <c r="BV97" s="25" t="s">
        <v>89</v>
      </c>
      <c r="BW97" s="25" t="s">
        <v>104</v>
      </c>
      <c r="BX97" s="25" t="s">
        <v>95</v>
      </c>
      <c r="CL97" s="25" t="s">
        <v>19</v>
      </c>
    </row>
    <row r="98" spans="1:91" s="3" customFormat="1" ht="16.5" customHeight="1">
      <c r="A98" s="84" t="s">
        <v>97</v>
      </c>
      <c r="B98" s="49"/>
      <c r="C98" s="9"/>
      <c r="D98" s="9"/>
      <c r="E98" s="217" t="s">
        <v>105</v>
      </c>
      <c r="F98" s="217"/>
      <c r="G98" s="217"/>
      <c r="H98" s="217"/>
      <c r="I98" s="217"/>
      <c r="J98" s="9"/>
      <c r="K98" s="217" t="s">
        <v>106</v>
      </c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17"/>
      <c r="Y98" s="217"/>
      <c r="Z98" s="217"/>
      <c r="AA98" s="217"/>
      <c r="AB98" s="217"/>
      <c r="AC98" s="217"/>
      <c r="AD98" s="217"/>
      <c r="AE98" s="217"/>
      <c r="AF98" s="217"/>
      <c r="AG98" s="223">
        <f>'SO 01.4 - Příprava území ...'!J32</f>
        <v>0</v>
      </c>
      <c r="AH98" s="224"/>
      <c r="AI98" s="224"/>
      <c r="AJ98" s="224"/>
      <c r="AK98" s="224"/>
      <c r="AL98" s="224"/>
      <c r="AM98" s="224"/>
      <c r="AN98" s="223">
        <f t="shared" si="0"/>
        <v>0</v>
      </c>
      <c r="AO98" s="224"/>
      <c r="AP98" s="224"/>
      <c r="AQ98" s="85" t="s">
        <v>100</v>
      </c>
      <c r="AR98" s="49"/>
      <c r="AS98" s="86">
        <v>0</v>
      </c>
      <c r="AT98" s="87">
        <f t="shared" si="1"/>
        <v>0</v>
      </c>
      <c r="AU98" s="88">
        <f>'SO 01.4 - Příprava území ...'!P121</f>
        <v>0</v>
      </c>
      <c r="AV98" s="87">
        <f>'SO 01.4 - Příprava území ...'!J35</f>
        <v>0</v>
      </c>
      <c r="AW98" s="87">
        <f>'SO 01.4 - Příprava území ...'!J36</f>
        <v>0</v>
      </c>
      <c r="AX98" s="87">
        <f>'SO 01.4 - Příprava území ...'!J37</f>
        <v>0</v>
      </c>
      <c r="AY98" s="87">
        <f>'SO 01.4 - Příprava území ...'!J38</f>
        <v>0</v>
      </c>
      <c r="AZ98" s="87">
        <f>'SO 01.4 - Příprava území ...'!F35</f>
        <v>0</v>
      </c>
      <c r="BA98" s="87">
        <f>'SO 01.4 - Příprava území ...'!F36</f>
        <v>0</v>
      </c>
      <c r="BB98" s="87">
        <f>'SO 01.4 - Příprava území ...'!F37</f>
        <v>0</v>
      </c>
      <c r="BC98" s="87">
        <f>'SO 01.4 - Příprava území ...'!F38</f>
        <v>0</v>
      </c>
      <c r="BD98" s="89">
        <f>'SO 01.4 - Příprava území ...'!F39</f>
        <v>0</v>
      </c>
      <c r="BT98" s="25" t="s">
        <v>96</v>
      </c>
      <c r="BV98" s="25" t="s">
        <v>89</v>
      </c>
      <c r="BW98" s="25" t="s">
        <v>107</v>
      </c>
      <c r="BX98" s="25" t="s">
        <v>95</v>
      </c>
      <c r="CL98" s="25" t="s">
        <v>19</v>
      </c>
    </row>
    <row r="99" spans="1:91" s="3" customFormat="1" ht="16.5" customHeight="1">
      <c r="A99" s="84" t="s">
        <v>97</v>
      </c>
      <c r="B99" s="49"/>
      <c r="C99" s="9"/>
      <c r="D99" s="9"/>
      <c r="E99" s="217" t="s">
        <v>108</v>
      </c>
      <c r="F99" s="217"/>
      <c r="G99" s="217"/>
      <c r="H99" s="217"/>
      <c r="I99" s="217"/>
      <c r="J99" s="9"/>
      <c r="K99" s="217" t="s">
        <v>109</v>
      </c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17"/>
      <c r="Y99" s="217"/>
      <c r="Z99" s="217"/>
      <c r="AA99" s="217"/>
      <c r="AB99" s="217"/>
      <c r="AC99" s="217"/>
      <c r="AD99" s="217"/>
      <c r="AE99" s="217"/>
      <c r="AF99" s="217"/>
      <c r="AG99" s="223">
        <f>'SO 01.7 - Příprava území ...'!J32</f>
        <v>0</v>
      </c>
      <c r="AH99" s="224"/>
      <c r="AI99" s="224"/>
      <c r="AJ99" s="224"/>
      <c r="AK99" s="224"/>
      <c r="AL99" s="224"/>
      <c r="AM99" s="224"/>
      <c r="AN99" s="223">
        <f t="shared" si="0"/>
        <v>0</v>
      </c>
      <c r="AO99" s="224"/>
      <c r="AP99" s="224"/>
      <c r="AQ99" s="85" t="s">
        <v>100</v>
      </c>
      <c r="AR99" s="49"/>
      <c r="AS99" s="86">
        <v>0</v>
      </c>
      <c r="AT99" s="87">
        <f t="shared" si="1"/>
        <v>0</v>
      </c>
      <c r="AU99" s="88">
        <f>'SO 01.7 - Příprava území ...'!P123</f>
        <v>0</v>
      </c>
      <c r="AV99" s="87">
        <f>'SO 01.7 - Příprava území ...'!J35</f>
        <v>0</v>
      </c>
      <c r="AW99" s="87">
        <f>'SO 01.7 - Příprava území ...'!J36</f>
        <v>0</v>
      </c>
      <c r="AX99" s="87">
        <f>'SO 01.7 - Příprava území ...'!J37</f>
        <v>0</v>
      </c>
      <c r="AY99" s="87">
        <f>'SO 01.7 - Příprava území ...'!J38</f>
        <v>0</v>
      </c>
      <c r="AZ99" s="87">
        <f>'SO 01.7 - Příprava území ...'!F35</f>
        <v>0</v>
      </c>
      <c r="BA99" s="87">
        <f>'SO 01.7 - Příprava území ...'!F36</f>
        <v>0</v>
      </c>
      <c r="BB99" s="87">
        <f>'SO 01.7 - Příprava území ...'!F37</f>
        <v>0</v>
      </c>
      <c r="BC99" s="87">
        <f>'SO 01.7 - Příprava území ...'!F38</f>
        <v>0</v>
      </c>
      <c r="BD99" s="89">
        <f>'SO 01.7 - Příprava území ...'!F39</f>
        <v>0</v>
      </c>
      <c r="BT99" s="25" t="s">
        <v>96</v>
      </c>
      <c r="BV99" s="25" t="s">
        <v>89</v>
      </c>
      <c r="BW99" s="25" t="s">
        <v>110</v>
      </c>
      <c r="BX99" s="25" t="s">
        <v>95</v>
      </c>
      <c r="CL99" s="25" t="s">
        <v>19</v>
      </c>
    </row>
    <row r="100" spans="1:91" s="3" customFormat="1" ht="23.25" customHeight="1">
      <c r="A100" s="84" t="s">
        <v>97</v>
      </c>
      <c r="B100" s="49"/>
      <c r="C100" s="9"/>
      <c r="D100" s="9"/>
      <c r="E100" s="217" t="s">
        <v>111</v>
      </c>
      <c r="F100" s="217"/>
      <c r="G100" s="217"/>
      <c r="H100" s="217"/>
      <c r="I100" s="217"/>
      <c r="J100" s="9"/>
      <c r="K100" s="217" t="s">
        <v>112</v>
      </c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/>
      <c r="AF100" s="217"/>
      <c r="AG100" s="223">
        <f>'SO 01.8 - Příprava území ...'!J32</f>
        <v>0</v>
      </c>
      <c r="AH100" s="224"/>
      <c r="AI100" s="224"/>
      <c r="AJ100" s="224"/>
      <c r="AK100" s="224"/>
      <c r="AL100" s="224"/>
      <c r="AM100" s="224"/>
      <c r="AN100" s="223">
        <f t="shared" si="0"/>
        <v>0</v>
      </c>
      <c r="AO100" s="224"/>
      <c r="AP100" s="224"/>
      <c r="AQ100" s="85" t="s">
        <v>100</v>
      </c>
      <c r="AR100" s="49"/>
      <c r="AS100" s="86">
        <v>0</v>
      </c>
      <c r="AT100" s="87">
        <f t="shared" si="1"/>
        <v>0</v>
      </c>
      <c r="AU100" s="88">
        <f>'SO 01.8 - Příprava území ...'!P123</f>
        <v>0</v>
      </c>
      <c r="AV100" s="87">
        <f>'SO 01.8 - Příprava území ...'!J35</f>
        <v>0</v>
      </c>
      <c r="AW100" s="87">
        <f>'SO 01.8 - Příprava území ...'!J36</f>
        <v>0</v>
      </c>
      <c r="AX100" s="87">
        <f>'SO 01.8 - Příprava území ...'!J37</f>
        <v>0</v>
      </c>
      <c r="AY100" s="87">
        <f>'SO 01.8 - Příprava území ...'!J38</f>
        <v>0</v>
      </c>
      <c r="AZ100" s="87">
        <f>'SO 01.8 - Příprava území ...'!F35</f>
        <v>0</v>
      </c>
      <c r="BA100" s="87">
        <f>'SO 01.8 - Příprava území ...'!F36</f>
        <v>0</v>
      </c>
      <c r="BB100" s="87">
        <f>'SO 01.8 - Příprava území ...'!F37</f>
        <v>0</v>
      </c>
      <c r="BC100" s="87">
        <f>'SO 01.8 - Příprava území ...'!F38</f>
        <v>0</v>
      </c>
      <c r="BD100" s="89">
        <f>'SO 01.8 - Příprava území ...'!F39</f>
        <v>0</v>
      </c>
      <c r="BT100" s="25" t="s">
        <v>96</v>
      </c>
      <c r="BV100" s="25" t="s">
        <v>89</v>
      </c>
      <c r="BW100" s="25" t="s">
        <v>113</v>
      </c>
      <c r="BX100" s="25" t="s">
        <v>95</v>
      </c>
      <c r="CL100" s="25" t="s">
        <v>19</v>
      </c>
    </row>
    <row r="101" spans="1:91" s="6" customFormat="1" ht="16.5" customHeight="1">
      <c r="A101" s="84" t="s">
        <v>97</v>
      </c>
      <c r="B101" s="75"/>
      <c r="C101" s="76"/>
      <c r="D101" s="216" t="s">
        <v>114</v>
      </c>
      <c r="E101" s="216"/>
      <c r="F101" s="216"/>
      <c r="G101" s="216"/>
      <c r="H101" s="216"/>
      <c r="I101" s="77"/>
      <c r="J101" s="216" t="s">
        <v>115</v>
      </c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20">
        <f>'SO 02 - KOMUNIKACE A ZPEV...'!J30</f>
        <v>0</v>
      </c>
      <c r="AH101" s="221"/>
      <c r="AI101" s="221"/>
      <c r="AJ101" s="221"/>
      <c r="AK101" s="221"/>
      <c r="AL101" s="221"/>
      <c r="AM101" s="221"/>
      <c r="AN101" s="220">
        <f t="shared" si="0"/>
        <v>0</v>
      </c>
      <c r="AO101" s="221"/>
      <c r="AP101" s="221"/>
      <c r="AQ101" s="78" t="s">
        <v>93</v>
      </c>
      <c r="AR101" s="75"/>
      <c r="AS101" s="79">
        <v>0</v>
      </c>
      <c r="AT101" s="80">
        <f t="shared" si="1"/>
        <v>0</v>
      </c>
      <c r="AU101" s="81">
        <f>'SO 02 - KOMUNIKACE A ZPEV...'!P123</f>
        <v>0</v>
      </c>
      <c r="AV101" s="80">
        <f>'SO 02 - KOMUNIKACE A ZPEV...'!J33</f>
        <v>0</v>
      </c>
      <c r="AW101" s="80">
        <f>'SO 02 - KOMUNIKACE A ZPEV...'!J34</f>
        <v>0</v>
      </c>
      <c r="AX101" s="80">
        <f>'SO 02 - KOMUNIKACE A ZPEV...'!J35</f>
        <v>0</v>
      </c>
      <c r="AY101" s="80">
        <f>'SO 02 - KOMUNIKACE A ZPEV...'!J36</f>
        <v>0</v>
      </c>
      <c r="AZ101" s="80">
        <f>'SO 02 - KOMUNIKACE A ZPEV...'!F33</f>
        <v>0</v>
      </c>
      <c r="BA101" s="80">
        <f>'SO 02 - KOMUNIKACE A ZPEV...'!F34</f>
        <v>0</v>
      </c>
      <c r="BB101" s="80">
        <f>'SO 02 - KOMUNIKACE A ZPEV...'!F35</f>
        <v>0</v>
      </c>
      <c r="BC101" s="80">
        <f>'SO 02 - KOMUNIKACE A ZPEV...'!F36</f>
        <v>0</v>
      </c>
      <c r="BD101" s="82">
        <f>'SO 02 - KOMUNIKACE A ZPEV...'!F37</f>
        <v>0</v>
      </c>
      <c r="BT101" s="83" t="s">
        <v>94</v>
      </c>
      <c r="BV101" s="83" t="s">
        <v>89</v>
      </c>
      <c r="BW101" s="83" t="s">
        <v>116</v>
      </c>
      <c r="BX101" s="83" t="s">
        <v>5</v>
      </c>
      <c r="CL101" s="83" t="s">
        <v>117</v>
      </c>
      <c r="CM101" s="83" t="s">
        <v>96</v>
      </c>
    </row>
    <row r="102" spans="1:91" s="6" customFormat="1" ht="24.75" customHeight="1">
      <c r="A102" s="84" t="s">
        <v>97</v>
      </c>
      <c r="B102" s="75"/>
      <c r="C102" s="76"/>
      <c r="D102" s="216" t="s">
        <v>118</v>
      </c>
      <c r="E102" s="216"/>
      <c r="F102" s="216"/>
      <c r="G102" s="216"/>
      <c r="H102" s="216"/>
      <c r="I102" s="77"/>
      <c r="J102" s="216" t="s">
        <v>119</v>
      </c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20">
        <f>'SO 03 - PARKOVIŠTĚ A SOUV...'!J30</f>
        <v>0</v>
      </c>
      <c r="AH102" s="221"/>
      <c r="AI102" s="221"/>
      <c r="AJ102" s="221"/>
      <c r="AK102" s="221"/>
      <c r="AL102" s="221"/>
      <c r="AM102" s="221"/>
      <c r="AN102" s="220">
        <f t="shared" si="0"/>
        <v>0</v>
      </c>
      <c r="AO102" s="221"/>
      <c r="AP102" s="221"/>
      <c r="AQ102" s="78" t="s">
        <v>93</v>
      </c>
      <c r="AR102" s="75"/>
      <c r="AS102" s="79">
        <v>0</v>
      </c>
      <c r="AT102" s="80">
        <f t="shared" si="1"/>
        <v>0</v>
      </c>
      <c r="AU102" s="81">
        <f>'SO 03 - PARKOVIŠTĚ A SOUV...'!P127</f>
        <v>0</v>
      </c>
      <c r="AV102" s="80">
        <f>'SO 03 - PARKOVIŠTĚ A SOUV...'!J33</f>
        <v>0</v>
      </c>
      <c r="AW102" s="80">
        <f>'SO 03 - PARKOVIŠTĚ A SOUV...'!J34</f>
        <v>0</v>
      </c>
      <c r="AX102" s="80">
        <f>'SO 03 - PARKOVIŠTĚ A SOUV...'!J35</f>
        <v>0</v>
      </c>
      <c r="AY102" s="80">
        <f>'SO 03 - PARKOVIŠTĚ A SOUV...'!J36</f>
        <v>0</v>
      </c>
      <c r="AZ102" s="80">
        <f>'SO 03 - PARKOVIŠTĚ A SOUV...'!F33</f>
        <v>0</v>
      </c>
      <c r="BA102" s="80">
        <f>'SO 03 - PARKOVIŠTĚ A SOUV...'!F34</f>
        <v>0</v>
      </c>
      <c r="BB102" s="80">
        <f>'SO 03 - PARKOVIŠTĚ A SOUV...'!F35</f>
        <v>0</v>
      </c>
      <c r="BC102" s="80">
        <f>'SO 03 - PARKOVIŠTĚ A SOUV...'!F36</f>
        <v>0</v>
      </c>
      <c r="BD102" s="82">
        <f>'SO 03 - PARKOVIŠTĚ A SOUV...'!F37</f>
        <v>0</v>
      </c>
      <c r="BT102" s="83" t="s">
        <v>94</v>
      </c>
      <c r="BV102" s="83" t="s">
        <v>89</v>
      </c>
      <c r="BW102" s="83" t="s">
        <v>120</v>
      </c>
      <c r="BX102" s="83" t="s">
        <v>5</v>
      </c>
      <c r="CL102" s="83" t="s">
        <v>121</v>
      </c>
      <c r="CM102" s="83" t="s">
        <v>96</v>
      </c>
    </row>
    <row r="103" spans="1:91" s="6" customFormat="1" ht="16.5" customHeight="1">
      <c r="B103" s="75"/>
      <c r="C103" s="76"/>
      <c r="D103" s="216" t="s">
        <v>122</v>
      </c>
      <c r="E103" s="216"/>
      <c r="F103" s="216"/>
      <c r="G103" s="216"/>
      <c r="H103" s="216"/>
      <c r="I103" s="77"/>
      <c r="J103" s="216" t="s">
        <v>123</v>
      </c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22">
        <f>ROUND(SUM(AG104:AG108),2)</f>
        <v>0</v>
      </c>
      <c r="AH103" s="221"/>
      <c r="AI103" s="221"/>
      <c r="AJ103" s="221"/>
      <c r="AK103" s="221"/>
      <c r="AL103" s="221"/>
      <c r="AM103" s="221"/>
      <c r="AN103" s="220">
        <f t="shared" si="0"/>
        <v>0</v>
      </c>
      <c r="AO103" s="221"/>
      <c r="AP103" s="221"/>
      <c r="AQ103" s="78" t="s">
        <v>93</v>
      </c>
      <c r="AR103" s="75"/>
      <c r="AS103" s="79">
        <f>ROUND(SUM(AS104:AS108),2)</f>
        <v>0</v>
      </c>
      <c r="AT103" s="80">
        <f t="shared" si="1"/>
        <v>0</v>
      </c>
      <c r="AU103" s="81">
        <f>ROUND(SUM(AU104:AU108),5)</f>
        <v>0</v>
      </c>
      <c r="AV103" s="80">
        <f>ROUND(AZ103*L29,2)</f>
        <v>0</v>
      </c>
      <c r="AW103" s="80">
        <f>ROUND(BA103*L30,2)</f>
        <v>0</v>
      </c>
      <c r="AX103" s="80">
        <f>ROUND(BB103*L29,2)</f>
        <v>0</v>
      </c>
      <c r="AY103" s="80">
        <f>ROUND(BC103*L30,2)</f>
        <v>0</v>
      </c>
      <c r="AZ103" s="80">
        <f>ROUND(SUM(AZ104:AZ108),2)</f>
        <v>0</v>
      </c>
      <c r="BA103" s="80">
        <f>ROUND(SUM(BA104:BA108),2)</f>
        <v>0</v>
      </c>
      <c r="BB103" s="80">
        <f>ROUND(SUM(BB104:BB108),2)</f>
        <v>0</v>
      </c>
      <c r="BC103" s="80">
        <f>ROUND(SUM(BC104:BC108),2)</f>
        <v>0</v>
      </c>
      <c r="BD103" s="82">
        <f>ROUND(SUM(BD104:BD108),2)</f>
        <v>0</v>
      </c>
      <c r="BS103" s="83" t="s">
        <v>86</v>
      </c>
      <c r="BT103" s="83" t="s">
        <v>94</v>
      </c>
      <c r="BU103" s="83" t="s">
        <v>88</v>
      </c>
      <c r="BV103" s="83" t="s">
        <v>89</v>
      </c>
      <c r="BW103" s="83" t="s">
        <v>124</v>
      </c>
      <c r="BX103" s="83" t="s">
        <v>5</v>
      </c>
      <c r="CL103" s="83" t="s">
        <v>19</v>
      </c>
      <c r="CM103" s="83" t="s">
        <v>96</v>
      </c>
    </row>
    <row r="104" spans="1:91" s="3" customFormat="1" ht="16.5" customHeight="1">
      <c r="A104" s="84" t="s">
        <v>97</v>
      </c>
      <c r="B104" s="49"/>
      <c r="C104" s="9"/>
      <c r="D104" s="9"/>
      <c r="E104" s="217" t="s">
        <v>125</v>
      </c>
      <c r="F104" s="217"/>
      <c r="G104" s="217"/>
      <c r="H104" s="217"/>
      <c r="I104" s="217"/>
      <c r="J104" s="9"/>
      <c r="K104" s="217" t="s">
        <v>126</v>
      </c>
      <c r="L104" s="217"/>
      <c r="M104" s="217"/>
      <c r="N104" s="217"/>
      <c r="O104" s="217"/>
      <c r="P104" s="217"/>
      <c r="Q104" s="217"/>
      <c r="R104" s="217"/>
      <c r="S104" s="217"/>
      <c r="T104" s="217"/>
      <c r="U104" s="217"/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/>
      <c r="AF104" s="217"/>
      <c r="AG104" s="223">
        <f>'SO 04.1 - Ošetření stávaj...'!J32</f>
        <v>0</v>
      </c>
      <c r="AH104" s="224"/>
      <c r="AI104" s="224"/>
      <c r="AJ104" s="224"/>
      <c r="AK104" s="224"/>
      <c r="AL104" s="224"/>
      <c r="AM104" s="224"/>
      <c r="AN104" s="223">
        <f t="shared" si="0"/>
        <v>0</v>
      </c>
      <c r="AO104" s="224"/>
      <c r="AP104" s="224"/>
      <c r="AQ104" s="85" t="s">
        <v>100</v>
      </c>
      <c r="AR104" s="49"/>
      <c r="AS104" s="86">
        <v>0</v>
      </c>
      <c r="AT104" s="87">
        <f t="shared" si="1"/>
        <v>0</v>
      </c>
      <c r="AU104" s="88">
        <f>'SO 04.1 - Ošetření stávaj...'!P123</f>
        <v>0</v>
      </c>
      <c r="AV104" s="87">
        <f>'SO 04.1 - Ošetření stávaj...'!J35</f>
        <v>0</v>
      </c>
      <c r="AW104" s="87">
        <f>'SO 04.1 - Ošetření stávaj...'!J36</f>
        <v>0</v>
      </c>
      <c r="AX104" s="87">
        <f>'SO 04.1 - Ošetření stávaj...'!J37</f>
        <v>0</v>
      </c>
      <c r="AY104" s="87">
        <f>'SO 04.1 - Ošetření stávaj...'!J38</f>
        <v>0</v>
      </c>
      <c r="AZ104" s="87">
        <f>'SO 04.1 - Ošetření stávaj...'!F35</f>
        <v>0</v>
      </c>
      <c r="BA104" s="87">
        <f>'SO 04.1 - Ošetření stávaj...'!F36</f>
        <v>0</v>
      </c>
      <c r="BB104" s="87">
        <f>'SO 04.1 - Ošetření stávaj...'!F37</f>
        <v>0</v>
      </c>
      <c r="BC104" s="87">
        <f>'SO 04.1 - Ošetření stávaj...'!F38</f>
        <v>0</v>
      </c>
      <c r="BD104" s="89">
        <f>'SO 04.1 - Ošetření stávaj...'!F39</f>
        <v>0</v>
      </c>
      <c r="BT104" s="25" t="s">
        <v>96</v>
      </c>
      <c r="BV104" s="25" t="s">
        <v>89</v>
      </c>
      <c r="BW104" s="25" t="s">
        <v>127</v>
      </c>
      <c r="BX104" s="25" t="s">
        <v>124</v>
      </c>
      <c r="CL104" s="25" t="s">
        <v>1</v>
      </c>
    </row>
    <row r="105" spans="1:91" s="3" customFormat="1" ht="16.5" customHeight="1">
      <c r="A105" s="84" t="s">
        <v>97</v>
      </c>
      <c r="B105" s="49"/>
      <c r="C105" s="9"/>
      <c r="D105" s="9"/>
      <c r="E105" s="217" t="s">
        <v>128</v>
      </c>
      <c r="F105" s="217"/>
      <c r="G105" s="217"/>
      <c r="H105" s="217"/>
      <c r="I105" s="217"/>
      <c r="J105" s="9"/>
      <c r="K105" s="217" t="s">
        <v>129</v>
      </c>
      <c r="L105" s="217"/>
      <c r="M105" s="217"/>
      <c r="N105" s="217"/>
      <c r="O105" s="217"/>
      <c r="P105" s="217"/>
      <c r="Q105" s="217"/>
      <c r="R105" s="217"/>
      <c r="S105" s="217"/>
      <c r="T105" s="217"/>
      <c r="U105" s="217"/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/>
      <c r="AF105" s="217"/>
      <c r="AG105" s="223">
        <f>'SO 04.2 - Výsadba stromu'!J32</f>
        <v>0</v>
      </c>
      <c r="AH105" s="224"/>
      <c r="AI105" s="224"/>
      <c r="AJ105" s="224"/>
      <c r="AK105" s="224"/>
      <c r="AL105" s="224"/>
      <c r="AM105" s="224"/>
      <c r="AN105" s="223">
        <f t="shared" si="0"/>
        <v>0</v>
      </c>
      <c r="AO105" s="224"/>
      <c r="AP105" s="224"/>
      <c r="AQ105" s="85" t="s">
        <v>100</v>
      </c>
      <c r="AR105" s="49"/>
      <c r="AS105" s="86">
        <v>0</v>
      </c>
      <c r="AT105" s="87">
        <f t="shared" si="1"/>
        <v>0</v>
      </c>
      <c r="AU105" s="88">
        <f>'SO 04.2 - Výsadba stromu'!P124</f>
        <v>0</v>
      </c>
      <c r="AV105" s="87">
        <f>'SO 04.2 - Výsadba stromu'!J35</f>
        <v>0</v>
      </c>
      <c r="AW105" s="87">
        <f>'SO 04.2 - Výsadba stromu'!J36</f>
        <v>0</v>
      </c>
      <c r="AX105" s="87">
        <f>'SO 04.2 - Výsadba stromu'!J37</f>
        <v>0</v>
      </c>
      <c r="AY105" s="87">
        <f>'SO 04.2 - Výsadba stromu'!J38</f>
        <v>0</v>
      </c>
      <c r="AZ105" s="87">
        <f>'SO 04.2 - Výsadba stromu'!F35</f>
        <v>0</v>
      </c>
      <c r="BA105" s="87">
        <f>'SO 04.2 - Výsadba stromu'!F36</f>
        <v>0</v>
      </c>
      <c r="BB105" s="87">
        <f>'SO 04.2 - Výsadba stromu'!F37</f>
        <v>0</v>
      </c>
      <c r="BC105" s="87">
        <f>'SO 04.2 - Výsadba stromu'!F38</f>
        <v>0</v>
      </c>
      <c r="BD105" s="89">
        <f>'SO 04.2 - Výsadba stromu'!F39</f>
        <v>0</v>
      </c>
      <c r="BT105" s="25" t="s">
        <v>96</v>
      </c>
      <c r="BV105" s="25" t="s">
        <v>89</v>
      </c>
      <c r="BW105" s="25" t="s">
        <v>130</v>
      </c>
      <c r="BX105" s="25" t="s">
        <v>124</v>
      </c>
      <c r="CL105" s="25" t="s">
        <v>1</v>
      </c>
    </row>
    <row r="106" spans="1:91" s="3" customFormat="1" ht="16.5" customHeight="1">
      <c r="A106" s="84" t="s">
        <v>97</v>
      </c>
      <c r="B106" s="49"/>
      <c r="C106" s="9"/>
      <c r="D106" s="9"/>
      <c r="E106" s="217" t="s">
        <v>131</v>
      </c>
      <c r="F106" s="217"/>
      <c r="G106" s="217"/>
      <c r="H106" s="217"/>
      <c r="I106" s="217"/>
      <c r="J106" s="9"/>
      <c r="K106" s="217" t="s">
        <v>132</v>
      </c>
      <c r="L106" s="217"/>
      <c r="M106" s="217"/>
      <c r="N106" s="217"/>
      <c r="O106" s="217"/>
      <c r="P106" s="217"/>
      <c r="Q106" s="217"/>
      <c r="R106" s="217"/>
      <c r="S106" s="217"/>
      <c r="T106" s="217"/>
      <c r="U106" s="217"/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/>
      <c r="AF106" s="217"/>
      <c r="AG106" s="223">
        <f>'SO 04.3 - Popínavé rostliny'!J32</f>
        <v>0</v>
      </c>
      <c r="AH106" s="224"/>
      <c r="AI106" s="224"/>
      <c r="AJ106" s="224"/>
      <c r="AK106" s="224"/>
      <c r="AL106" s="224"/>
      <c r="AM106" s="224"/>
      <c r="AN106" s="223">
        <f t="shared" si="0"/>
        <v>0</v>
      </c>
      <c r="AO106" s="224"/>
      <c r="AP106" s="224"/>
      <c r="AQ106" s="85" t="s">
        <v>100</v>
      </c>
      <c r="AR106" s="49"/>
      <c r="AS106" s="86">
        <v>0</v>
      </c>
      <c r="AT106" s="87">
        <f t="shared" si="1"/>
        <v>0</v>
      </c>
      <c r="AU106" s="88">
        <f>'SO 04.3 - Popínavé rostliny'!P124</f>
        <v>0</v>
      </c>
      <c r="AV106" s="87">
        <f>'SO 04.3 - Popínavé rostliny'!J35</f>
        <v>0</v>
      </c>
      <c r="AW106" s="87">
        <f>'SO 04.3 - Popínavé rostliny'!J36</f>
        <v>0</v>
      </c>
      <c r="AX106" s="87">
        <f>'SO 04.3 - Popínavé rostliny'!J37</f>
        <v>0</v>
      </c>
      <c r="AY106" s="87">
        <f>'SO 04.3 - Popínavé rostliny'!J38</f>
        <v>0</v>
      </c>
      <c r="AZ106" s="87">
        <f>'SO 04.3 - Popínavé rostliny'!F35</f>
        <v>0</v>
      </c>
      <c r="BA106" s="87">
        <f>'SO 04.3 - Popínavé rostliny'!F36</f>
        <v>0</v>
      </c>
      <c r="BB106" s="87">
        <f>'SO 04.3 - Popínavé rostliny'!F37</f>
        <v>0</v>
      </c>
      <c r="BC106" s="87">
        <f>'SO 04.3 - Popínavé rostliny'!F38</f>
        <v>0</v>
      </c>
      <c r="BD106" s="89">
        <f>'SO 04.3 - Popínavé rostliny'!F39</f>
        <v>0</v>
      </c>
      <c r="BT106" s="25" t="s">
        <v>96</v>
      </c>
      <c r="BV106" s="25" t="s">
        <v>89</v>
      </c>
      <c r="BW106" s="25" t="s">
        <v>133</v>
      </c>
      <c r="BX106" s="25" t="s">
        <v>124</v>
      </c>
      <c r="CL106" s="25" t="s">
        <v>1</v>
      </c>
    </row>
    <row r="107" spans="1:91" s="3" customFormat="1" ht="16.5" customHeight="1">
      <c r="A107" s="84" t="s">
        <v>97</v>
      </c>
      <c r="B107" s="49"/>
      <c r="C107" s="9"/>
      <c r="D107" s="9"/>
      <c r="E107" s="217" t="s">
        <v>134</v>
      </c>
      <c r="F107" s="217"/>
      <c r="G107" s="217"/>
      <c r="H107" s="217"/>
      <c r="I107" s="217"/>
      <c r="J107" s="9"/>
      <c r="K107" s="217" t="s">
        <v>135</v>
      </c>
      <c r="L107" s="217"/>
      <c r="M107" s="217"/>
      <c r="N107" s="217"/>
      <c r="O107" s="217"/>
      <c r="P107" s="217"/>
      <c r="Q107" s="217"/>
      <c r="R107" s="217"/>
      <c r="S107" s="217"/>
      <c r="T107" s="217"/>
      <c r="U107" s="217"/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/>
      <c r="AF107" s="217"/>
      <c r="AG107" s="223">
        <f>'SO 04.4 - Parkový trávník'!J32</f>
        <v>0</v>
      </c>
      <c r="AH107" s="224"/>
      <c r="AI107" s="224"/>
      <c r="AJ107" s="224"/>
      <c r="AK107" s="224"/>
      <c r="AL107" s="224"/>
      <c r="AM107" s="224"/>
      <c r="AN107" s="223">
        <f t="shared" si="0"/>
        <v>0</v>
      </c>
      <c r="AO107" s="224"/>
      <c r="AP107" s="224"/>
      <c r="AQ107" s="85" t="s">
        <v>100</v>
      </c>
      <c r="AR107" s="49"/>
      <c r="AS107" s="86">
        <v>0</v>
      </c>
      <c r="AT107" s="87">
        <f t="shared" si="1"/>
        <v>0</v>
      </c>
      <c r="AU107" s="88">
        <f>'SO 04.4 - Parkový trávník'!P124</f>
        <v>0</v>
      </c>
      <c r="AV107" s="87">
        <f>'SO 04.4 - Parkový trávník'!J35</f>
        <v>0</v>
      </c>
      <c r="AW107" s="87">
        <f>'SO 04.4 - Parkový trávník'!J36</f>
        <v>0</v>
      </c>
      <c r="AX107" s="87">
        <f>'SO 04.4 - Parkový trávník'!J37</f>
        <v>0</v>
      </c>
      <c r="AY107" s="87">
        <f>'SO 04.4 - Parkový trávník'!J38</f>
        <v>0</v>
      </c>
      <c r="AZ107" s="87">
        <f>'SO 04.4 - Parkový trávník'!F35</f>
        <v>0</v>
      </c>
      <c r="BA107" s="87">
        <f>'SO 04.4 - Parkový trávník'!F36</f>
        <v>0</v>
      </c>
      <c r="BB107" s="87">
        <f>'SO 04.4 - Parkový trávník'!F37</f>
        <v>0</v>
      </c>
      <c r="BC107" s="87">
        <f>'SO 04.4 - Parkový trávník'!F38</f>
        <v>0</v>
      </c>
      <c r="BD107" s="89">
        <f>'SO 04.4 - Parkový trávník'!F39</f>
        <v>0</v>
      </c>
      <c r="BT107" s="25" t="s">
        <v>96</v>
      </c>
      <c r="BV107" s="25" t="s">
        <v>89</v>
      </c>
      <c r="BW107" s="25" t="s">
        <v>136</v>
      </c>
      <c r="BX107" s="25" t="s">
        <v>124</v>
      </c>
      <c r="CL107" s="25" t="s">
        <v>1</v>
      </c>
    </row>
    <row r="108" spans="1:91" s="3" customFormat="1" ht="16.5" customHeight="1">
      <c r="A108" s="84" t="s">
        <v>97</v>
      </c>
      <c r="B108" s="49"/>
      <c r="C108" s="9"/>
      <c r="D108" s="9"/>
      <c r="E108" s="217" t="s">
        <v>137</v>
      </c>
      <c r="F108" s="217"/>
      <c r="G108" s="217"/>
      <c r="H108" s="217"/>
      <c r="I108" s="217"/>
      <c r="J108" s="9"/>
      <c r="K108" s="217" t="s">
        <v>138</v>
      </c>
      <c r="L108" s="217"/>
      <c r="M108" s="217"/>
      <c r="N108" s="217"/>
      <c r="O108" s="217"/>
      <c r="P108" s="217"/>
      <c r="Q108" s="217"/>
      <c r="R108" s="217"/>
      <c r="S108" s="217"/>
      <c r="T108" s="217"/>
      <c r="U108" s="217"/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/>
      <c r="AF108" s="217"/>
      <c r="AG108" s="223">
        <f>'SO 04.5 - Trvalkové záhony'!J32</f>
        <v>0</v>
      </c>
      <c r="AH108" s="224"/>
      <c r="AI108" s="224"/>
      <c r="AJ108" s="224"/>
      <c r="AK108" s="224"/>
      <c r="AL108" s="224"/>
      <c r="AM108" s="224"/>
      <c r="AN108" s="223">
        <f t="shared" si="0"/>
        <v>0</v>
      </c>
      <c r="AO108" s="224"/>
      <c r="AP108" s="224"/>
      <c r="AQ108" s="85" t="s">
        <v>100</v>
      </c>
      <c r="AR108" s="49"/>
      <c r="AS108" s="86">
        <v>0</v>
      </c>
      <c r="AT108" s="87">
        <f t="shared" si="1"/>
        <v>0</v>
      </c>
      <c r="AU108" s="88">
        <f>'SO 04.5 - Trvalkové záhony'!P124</f>
        <v>0</v>
      </c>
      <c r="AV108" s="87">
        <f>'SO 04.5 - Trvalkové záhony'!J35</f>
        <v>0</v>
      </c>
      <c r="AW108" s="87">
        <f>'SO 04.5 - Trvalkové záhony'!J36</f>
        <v>0</v>
      </c>
      <c r="AX108" s="87">
        <f>'SO 04.5 - Trvalkové záhony'!J37</f>
        <v>0</v>
      </c>
      <c r="AY108" s="87">
        <f>'SO 04.5 - Trvalkové záhony'!J38</f>
        <v>0</v>
      </c>
      <c r="AZ108" s="87">
        <f>'SO 04.5 - Trvalkové záhony'!F35</f>
        <v>0</v>
      </c>
      <c r="BA108" s="87">
        <f>'SO 04.5 - Trvalkové záhony'!F36</f>
        <v>0</v>
      </c>
      <c r="BB108" s="87">
        <f>'SO 04.5 - Trvalkové záhony'!F37</f>
        <v>0</v>
      </c>
      <c r="BC108" s="87">
        <f>'SO 04.5 - Trvalkové záhony'!F38</f>
        <v>0</v>
      </c>
      <c r="BD108" s="89">
        <f>'SO 04.5 - Trvalkové záhony'!F39</f>
        <v>0</v>
      </c>
      <c r="BT108" s="25" t="s">
        <v>96</v>
      </c>
      <c r="BV108" s="25" t="s">
        <v>89</v>
      </c>
      <c r="BW108" s="25" t="s">
        <v>139</v>
      </c>
      <c r="BX108" s="25" t="s">
        <v>124</v>
      </c>
      <c r="CL108" s="25" t="s">
        <v>1</v>
      </c>
    </row>
    <row r="109" spans="1:91" s="6" customFormat="1" ht="16.5" customHeight="1">
      <c r="A109" s="84" t="s">
        <v>97</v>
      </c>
      <c r="B109" s="75"/>
      <c r="C109" s="76"/>
      <c r="D109" s="216" t="s">
        <v>140</v>
      </c>
      <c r="E109" s="216"/>
      <c r="F109" s="216"/>
      <c r="G109" s="216"/>
      <c r="H109" s="216"/>
      <c r="I109" s="77"/>
      <c r="J109" s="216" t="s">
        <v>141</v>
      </c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20">
        <f>'SO 05 - ELEKTRO - VEŘEJNÉ...'!J30</f>
        <v>0</v>
      </c>
      <c r="AH109" s="221"/>
      <c r="AI109" s="221"/>
      <c r="AJ109" s="221"/>
      <c r="AK109" s="221"/>
      <c r="AL109" s="221"/>
      <c r="AM109" s="221"/>
      <c r="AN109" s="220">
        <f t="shared" si="0"/>
        <v>0</v>
      </c>
      <c r="AO109" s="221"/>
      <c r="AP109" s="221"/>
      <c r="AQ109" s="78" t="s">
        <v>93</v>
      </c>
      <c r="AR109" s="75"/>
      <c r="AS109" s="79">
        <v>0</v>
      </c>
      <c r="AT109" s="80">
        <f t="shared" si="1"/>
        <v>0</v>
      </c>
      <c r="AU109" s="81">
        <f>'SO 05 - ELEKTRO - VEŘEJNÉ...'!P124</f>
        <v>0</v>
      </c>
      <c r="AV109" s="80">
        <f>'SO 05 - ELEKTRO - VEŘEJNÉ...'!J33</f>
        <v>0</v>
      </c>
      <c r="AW109" s="80">
        <f>'SO 05 - ELEKTRO - VEŘEJNÉ...'!J34</f>
        <v>0</v>
      </c>
      <c r="AX109" s="80">
        <f>'SO 05 - ELEKTRO - VEŘEJNÉ...'!J35</f>
        <v>0</v>
      </c>
      <c r="AY109" s="80">
        <f>'SO 05 - ELEKTRO - VEŘEJNÉ...'!J36</f>
        <v>0</v>
      </c>
      <c r="AZ109" s="80">
        <f>'SO 05 - ELEKTRO - VEŘEJNÉ...'!F33</f>
        <v>0</v>
      </c>
      <c r="BA109" s="80">
        <f>'SO 05 - ELEKTRO - VEŘEJNÉ...'!F34</f>
        <v>0</v>
      </c>
      <c r="BB109" s="80">
        <f>'SO 05 - ELEKTRO - VEŘEJNÉ...'!F35</f>
        <v>0</v>
      </c>
      <c r="BC109" s="80">
        <f>'SO 05 - ELEKTRO - VEŘEJNÉ...'!F36</f>
        <v>0</v>
      </c>
      <c r="BD109" s="82">
        <f>'SO 05 - ELEKTRO - VEŘEJNÉ...'!F37</f>
        <v>0</v>
      </c>
      <c r="BT109" s="83" t="s">
        <v>94</v>
      </c>
      <c r="BV109" s="83" t="s">
        <v>89</v>
      </c>
      <c r="BW109" s="83" t="s">
        <v>142</v>
      </c>
      <c r="BX109" s="83" t="s">
        <v>5</v>
      </c>
      <c r="CL109" s="83" t="s">
        <v>143</v>
      </c>
      <c r="CM109" s="83" t="s">
        <v>96</v>
      </c>
    </row>
    <row r="110" spans="1:91" s="6" customFormat="1" ht="16.5" customHeight="1">
      <c r="A110" s="84" t="s">
        <v>97</v>
      </c>
      <c r="B110" s="75"/>
      <c r="C110" s="76"/>
      <c r="D110" s="216" t="s">
        <v>144</v>
      </c>
      <c r="E110" s="216"/>
      <c r="F110" s="216"/>
      <c r="G110" s="216"/>
      <c r="H110" s="216"/>
      <c r="I110" s="77"/>
      <c r="J110" s="216" t="s">
        <v>145</v>
      </c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20">
        <f>'SO 06 - VODA - VODOVODNÍ ...'!J30</f>
        <v>0</v>
      </c>
      <c r="AH110" s="221"/>
      <c r="AI110" s="221"/>
      <c r="AJ110" s="221"/>
      <c r="AK110" s="221"/>
      <c r="AL110" s="221"/>
      <c r="AM110" s="221"/>
      <c r="AN110" s="220">
        <f t="shared" si="0"/>
        <v>0</v>
      </c>
      <c r="AO110" s="221"/>
      <c r="AP110" s="221"/>
      <c r="AQ110" s="78" t="s">
        <v>93</v>
      </c>
      <c r="AR110" s="75"/>
      <c r="AS110" s="79">
        <v>0</v>
      </c>
      <c r="AT110" s="80">
        <f t="shared" si="1"/>
        <v>0</v>
      </c>
      <c r="AU110" s="81">
        <f>'SO 06 - VODA - VODOVODNÍ ...'!P125</f>
        <v>0</v>
      </c>
      <c r="AV110" s="80">
        <f>'SO 06 - VODA - VODOVODNÍ ...'!J33</f>
        <v>0</v>
      </c>
      <c r="AW110" s="80">
        <f>'SO 06 - VODA - VODOVODNÍ ...'!J34</f>
        <v>0</v>
      </c>
      <c r="AX110" s="80">
        <f>'SO 06 - VODA - VODOVODNÍ ...'!J35</f>
        <v>0</v>
      </c>
      <c r="AY110" s="80">
        <f>'SO 06 - VODA - VODOVODNÍ ...'!J36</f>
        <v>0</v>
      </c>
      <c r="AZ110" s="80">
        <f>'SO 06 - VODA - VODOVODNÍ ...'!F33</f>
        <v>0</v>
      </c>
      <c r="BA110" s="80">
        <f>'SO 06 - VODA - VODOVODNÍ ...'!F34</f>
        <v>0</v>
      </c>
      <c r="BB110" s="80">
        <f>'SO 06 - VODA - VODOVODNÍ ...'!F35</f>
        <v>0</v>
      </c>
      <c r="BC110" s="80">
        <f>'SO 06 - VODA - VODOVODNÍ ...'!F36</f>
        <v>0</v>
      </c>
      <c r="BD110" s="82">
        <f>'SO 06 - VODA - VODOVODNÍ ...'!F37</f>
        <v>0</v>
      </c>
      <c r="BT110" s="83" t="s">
        <v>94</v>
      </c>
      <c r="BV110" s="83" t="s">
        <v>89</v>
      </c>
      <c r="BW110" s="83" t="s">
        <v>146</v>
      </c>
      <c r="BX110" s="83" t="s">
        <v>5</v>
      </c>
      <c r="CL110" s="83" t="s">
        <v>147</v>
      </c>
      <c r="CM110" s="83" t="s">
        <v>96</v>
      </c>
    </row>
    <row r="111" spans="1:91" s="6" customFormat="1" ht="16.5" customHeight="1">
      <c r="B111" s="75"/>
      <c r="C111" s="76"/>
      <c r="D111" s="216" t="s">
        <v>148</v>
      </c>
      <c r="E111" s="216"/>
      <c r="F111" s="216"/>
      <c r="G111" s="216"/>
      <c r="H111" s="216"/>
      <c r="I111" s="77"/>
      <c r="J111" s="216" t="s">
        <v>149</v>
      </c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22">
        <f>ROUND(SUM(AG112:AG114),2)</f>
        <v>0</v>
      </c>
      <c r="AH111" s="221"/>
      <c r="AI111" s="221"/>
      <c r="AJ111" s="221"/>
      <c r="AK111" s="221"/>
      <c r="AL111" s="221"/>
      <c r="AM111" s="221"/>
      <c r="AN111" s="220">
        <f t="shared" si="0"/>
        <v>0</v>
      </c>
      <c r="AO111" s="221"/>
      <c r="AP111" s="221"/>
      <c r="AQ111" s="78" t="s">
        <v>150</v>
      </c>
      <c r="AR111" s="75"/>
      <c r="AS111" s="79">
        <f>ROUND(SUM(AS112:AS114),2)</f>
        <v>0</v>
      </c>
      <c r="AT111" s="80">
        <f t="shared" si="1"/>
        <v>0</v>
      </c>
      <c r="AU111" s="81">
        <f>ROUND(SUM(AU112:AU114),5)</f>
        <v>0</v>
      </c>
      <c r="AV111" s="80">
        <f>ROUND(AZ111*L29,2)</f>
        <v>0</v>
      </c>
      <c r="AW111" s="80">
        <f>ROUND(BA111*L30,2)</f>
        <v>0</v>
      </c>
      <c r="AX111" s="80">
        <f>ROUND(BB111*L29,2)</f>
        <v>0</v>
      </c>
      <c r="AY111" s="80">
        <f>ROUND(BC111*L30,2)</f>
        <v>0</v>
      </c>
      <c r="AZ111" s="80">
        <f>ROUND(SUM(AZ112:AZ114),2)</f>
        <v>0</v>
      </c>
      <c r="BA111" s="80">
        <f>ROUND(SUM(BA112:BA114),2)</f>
        <v>0</v>
      </c>
      <c r="BB111" s="80">
        <f>ROUND(SUM(BB112:BB114),2)</f>
        <v>0</v>
      </c>
      <c r="BC111" s="80">
        <f>ROUND(SUM(BC112:BC114),2)</f>
        <v>0</v>
      </c>
      <c r="BD111" s="82">
        <f>ROUND(SUM(BD112:BD114),2)</f>
        <v>0</v>
      </c>
      <c r="BS111" s="83" t="s">
        <v>86</v>
      </c>
      <c r="BT111" s="83" t="s">
        <v>94</v>
      </c>
      <c r="BU111" s="83" t="s">
        <v>88</v>
      </c>
      <c r="BV111" s="83" t="s">
        <v>89</v>
      </c>
      <c r="BW111" s="83" t="s">
        <v>151</v>
      </c>
      <c r="BX111" s="83" t="s">
        <v>5</v>
      </c>
      <c r="CL111" s="83" t="s">
        <v>152</v>
      </c>
      <c r="CM111" s="83" t="s">
        <v>96</v>
      </c>
    </row>
    <row r="112" spans="1:91" s="3" customFormat="1" ht="16.5" customHeight="1">
      <c r="A112" s="84" t="s">
        <v>97</v>
      </c>
      <c r="B112" s="49"/>
      <c r="C112" s="9"/>
      <c r="D112" s="9"/>
      <c r="E112" s="217" t="s">
        <v>153</v>
      </c>
      <c r="F112" s="217"/>
      <c r="G112" s="217"/>
      <c r="H112" s="217"/>
      <c r="I112" s="217"/>
      <c r="J112" s="9"/>
      <c r="K112" s="217" t="s">
        <v>154</v>
      </c>
      <c r="L112" s="217"/>
      <c r="M112" s="217"/>
      <c r="N112" s="217"/>
      <c r="O112" s="217"/>
      <c r="P112" s="217"/>
      <c r="Q112" s="217"/>
      <c r="R112" s="217"/>
      <c r="S112" s="217"/>
      <c r="T112" s="217"/>
      <c r="U112" s="217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/>
      <c r="AF112" s="217"/>
      <c r="AG112" s="223">
        <f>'SO 07.1 - dětské hřiště'!J32</f>
        <v>0</v>
      </c>
      <c r="AH112" s="224"/>
      <c r="AI112" s="224"/>
      <c r="AJ112" s="224"/>
      <c r="AK112" s="224"/>
      <c r="AL112" s="224"/>
      <c r="AM112" s="224"/>
      <c r="AN112" s="223">
        <f t="shared" si="0"/>
        <v>0</v>
      </c>
      <c r="AO112" s="224"/>
      <c r="AP112" s="224"/>
      <c r="AQ112" s="85" t="s">
        <v>100</v>
      </c>
      <c r="AR112" s="49"/>
      <c r="AS112" s="86">
        <v>0</v>
      </c>
      <c r="AT112" s="87">
        <f t="shared" si="1"/>
        <v>0</v>
      </c>
      <c r="AU112" s="88">
        <f>'SO 07.1 - dětské hřiště'!P125</f>
        <v>0</v>
      </c>
      <c r="AV112" s="87">
        <f>'SO 07.1 - dětské hřiště'!J35</f>
        <v>0</v>
      </c>
      <c r="AW112" s="87">
        <f>'SO 07.1 - dětské hřiště'!J36</f>
        <v>0</v>
      </c>
      <c r="AX112" s="87">
        <f>'SO 07.1 - dětské hřiště'!J37</f>
        <v>0</v>
      </c>
      <c r="AY112" s="87">
        <f>'SO 07.1 - dětské hřiště'!J38</f>
        <v>0</v>
      </c>
      <c r="AZ112" s="87">
        <f>'SO 07.1 - dětské hřiště'!F35</f>
        <v>0</v>
      </c>
      <c r="BA112" s="87">
        <f>'SO 07.1 - dětské hřiště'!F36</f>
        <v>0</v>
      </c>
      <c r="BB112" s="87">
        <f>'SO 07.1 - dětské hřiště'!F37</f>
        <v>0</v>
      </c>
      <c r="BC112" s="87">
        <f>'SO 07.1 - dětské hřiště'!F38</f>
        <v>0</v>
      </c>
      <c r="BD112" s="89">
        <f>'SO 07.1 - dětské hřiště'!F39</f>
        <v>0</v>
      </c>
      <c r="BT112" s="25" t="s">
        <v>96</v>
      </c>
      <c r="BV112" s="25" t="s">
        <v>89</v>
      </c>
      <c r="BW112" s="25" t="s">
        <v>155</v>
      </c>
      <c r="BX112" s="25" t="s">
        <v>151</v>
      </c>
      <c r="CL112" s="25" t="s">
        <v>1</v>
      </c>
    </row>
    <row r="113" spans="1:91" s="3" customFormat="1" ht="16.5" customHeight="1">
      <c r="A113" s="84" t="s">
        <v>97</v>
      </c>
      <c r="B113" s="49"/>
      <c r="C113" s="9"/>
      <c r="D113" s="9"/>
      <c r="E113" s="217" t="s">
        <v>156</v>
      </c>
      <c r="F113" s="217"/>
      <c r="G113" s="217"/>
      <c r="H113" s="217"/>
      <c r="I113" s="217"/>
      <c r="J113" s="9"/>
      <c r="K113" s="217" t="s">
        <v>157</v>
      </c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23">
        <f>'SO 07.2 - workoutové hřiště'!J32</f>
        <v>0</v>
      </c>
      <c r="AH113" s="224"/>
      <c r="AI113" s="224"/>
      <c r="AJ113" s="224"/>
      <c r="AK113" s="224"/>
      <c r="AL113" s="224"/>
      <c r="AM113" s="224"/>
      <c r="AN113" s="223">
        <f t="shared" si="0"/>
        <v>0</v>
      </c>
      <c r="AO113" s="224"/>
      <c r="AP113" s="224"/>
      <c r="AQ113" s="85" t="s">
        <v>100</v>
      </c>
      <c r="AR113" s="49"/>
      <c r="AS113" s="86">
        <v>0</v>
      </c>
      <c r="AT113" s="87">
        <f t="shared" si="1"/>
        <v>0</v>
      </c>
      <c r="AU113" s="88">
        <f>'SO 07.2 - workoutové hřiště'!P127</f>
        <v>0</v>
      </c>
      <c r="AV113" s="87">
        <f>'SO 07.2 - workoutové hřiště'!J35</f>
        <v>0</v>
      </c>
      <c r="AW113" s="87">
        <f>'SO 07.2 - workoutové hřiště'!J36</f>
        <v>0</v>
      </c>
      <c r="AX113" s="87">
        <f>'SO 07.2 - workoutové hřiště'!J37</f>
        <v>0</v>
      </c>
      <c r="AY113" s="87">
        <f>'SO 07.2 - workoutové hřiště'!J38</f>
        <v>0</v>
      </c>
      <c r="AZ113" s="87">
        <f>'SO 07.2 - workoutové hřiště'!F35</f>
        <v>0</v>
      </c>
      <c r="BA113" s="87">
        <f>'SO 07.2 - workoutové hřiště'!F36</f>
        <v>0</v>
      </c>
      <c r="BB113" s="87">
        <f>'SO 07.2 - workoutové hřiště'!F37</f>
        <v>0</v>
      </c>
      <c r="BC113" s="87">
        <f>'SO 07.2 - workoutové hřiště'!F38</f>
        <v>0</v>
      </c>
      <c r="BD113" s="89">
        <f>'SO 07.2 - workoutové hřiště'!F39</f>
        <v>0</v>
      </c>
      <c r="BT113" s="25" t="s">
        <v>96</v>
      </c>
      <c r="BV113" s="25" t="s">
        <v>89</v>
      </c>
      <c r="BW113" s="25" t="s">
        <v>158</v>
      </c>
      <c r="BX113" s="25" t="s">
        <v>151</v>
      </c>
      <c r="CL113" s="25" t="s">
        <v>1</v>
      </c>
    </row>
    <row r="114" spans="1:91" s="3" customFormat="1" ht="16.5" customHeight="1">
      <c r="A114" s="84" t="s">
        <v>97</v>
      </c>
      <c r="B114" s="49"/>
      <c r="C114" s="9"/>
      <c r="D114" s="9"/>
      <c r="E114" s="217" t="s">
        <v>159</v>
      </c>
      <c r="F114" s="217"/>
      <c r="G114" s="217"/>
      <c r="H114" s="217"/>
      <c r="I114" s="217"/>
      <c r="J114" s="9"/>
      <c r="K114" s="217" t="s">
        <v>160</v>
      </c>
      <c r="L114" s="217"/>
      <c r="M114" s="217"/>
      <c r="N114" s="217"/>
      <c r="O114" s="217"/>
      <c r="P114" s="217"/>
      <c r="Q114" s="217"/>
      <c r="R114" s="217"/>
      <c r="S114" s="217"/>
      <c r="T114" s="217"/>
      <c r="U114" s="217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/>
      <c r="AF114" s="217"/>
      <c r="AG114" s="223">
        <f>'SO 07.3 - herní prvky'!J32</f>
        <v>0</v>
      </c>
      <c r="AH114" s="224"/>
      <c r="AI114" s="224"/>
      <c r="AJ114" s="224"/>
      <c r="AK114" s="224"/>
      <c r="AL114" s="224"/>
      <c r="AM114" s="224"/>
      <c r="AN114" s="223">
        <f t="shared" si="0"/>
        <v>0</v>
      </c>
      <c r="AO114" s="224"/>
      <c r="AP114" s="224"/>
      <c r="AQ114" s="85" t="s">
        <v>100</v>
      </c>
      <c r="AR114" s="49"/>
      <c r="AS114" s="86">
        <v>0</v>
      </c>
      <c r="AT114" s="87">
        <f t="shared" si="1"/>
        <v>0</v>
      </c>
      <c r="AU114" s="88">
        <f>'SO 07.3 - herní prvky'!P125</f>
        <v>0</v>
      </c>
      <c r="AV114" s="87">
        <f>'SO 07.3 - herní prvky'!J35</f>
        <v>0</v>
      </c>
      <c r="AW114" s="87">
        <f>'SO 07.3 - herní prvky'!J36</f>
        <v>0</v>
      </c>
      <c r="AX114" s="87">
        <f>'SO 07.3 - herní prvky'!J37</f>
        <v>0</v>
      </c>
      <c r="AY114" s="87">
        <f>'SO 07.3 - herní prvky'!J38</f>
        <v>0</v>
      </c>
      <c r="AZ114" s="87">
        <f>'SO 07.3 - herní prvky'!F35</f>
        <v>0</v>
      </c>
      <c r="BA114" s="87">
        <f>'SO 07.3 - herní prvky'!F36</f>
        <v>0</v>
      </c>
      <c r="BB114" s="87">
        <f>'SO 07.3 - herní prvky'!F37</f>
        <v>0</v>
      </c>
      <c r="BC114" s="87">
        <f>'SO 07.3 - herní prvky'!F38</f>
        <v>0</v>
      </c>
      <c r="BD114" s="89">
        <f>'SO 07.3 - herní prvky'!F39</f>
        <v>0</v>
      </c>
      <c r="BT114" s="25" t="s">
        <v>96</v>
      </c>
      <c r="BV114" s="25" t="s">
        <v>89</v>
      </c>
      <c r="BW114" s="25" t="s">
        <v>161</v>
      </c>
      <c r="BX114" s="25" t="s">
        <v>151</v>
      </c>
      <c r="CL114" s="25" t="s">
        <v>1</v>
      </c>
    </row>
    <row r="115" spans="1:91" s="6" customFormat="1" ht="16.5" customHeight="1">
      <c r="A115" s="84" t="s">
        <v>97</v>
      </c>
      <c r="B115" s="75"/>
      <c r="C115" s="76"/>
      <c r="D115" s="216" t="s">
        <v>162</v>
      </c>
      <c r="E115" s="216"/>
      <c r="F115" s="216"/>
      <c r="G115" s="216"/>
      <c r="H115" s="216"/>
      <c r="I115" s="77"/>
      <c r="J115" s="216" t="s">
        <v>163</v>
      </c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20">
        <f>'SO 08 - MOBILIÁŘ A DROBNÁ...'!J30</f>
        <v>0</v>
      </c>
      <c r="AH115" s="221"/>
      <c r="AI115" s="221"/>
      <c r="AJ115" s="221"/>
      <c r="AK115" s="221"/>
      <c r="AL115" s="221"/>
      <c r="AM115" s="221"/>
      <c r="AN115" s="220">
        <f t="shared" si="0"/>
        <v>0</v>
      </c>
      <c r="AO115" s="221"/>
      <c r="AP115" s="221"/>
      <c r="AQ115" s="78" t="s">
        <v>150</v>
      </c>
      <c r="AR115" s="75"/>
      <c r="AS115" s="79">
        <v>0</v>
      </c>
      <c r="AT115" s="80">
        <f t="shared" si="1"/>
        <v>0</v>
      </c>
      <c r="AU115" s="81">
        <f>'SO 08 - MOBILIÁŘ A DROBNÁ...'!P125</f>
        <v>0</v>
      </c>
      <c r="AV115" s="80">
        <f>'SO 08 - MOBILIÁŘ A DROBNÁ...'!J33</f>
        <v>0</v>
      </c>
      <c r="AW115" s="80">
        <f>'SO 08 - MOBILIÁŘ A DROBNÁ...'!J34</f>
        <v>0</v>
      </c>
      <c r="AX115" s="80">
        <f>'SO 08 - MOBILIÁŘ A DROBNÁ...'!J35</f>
        <v>0</v>
      </c>
      <c r="AY115" s="80">
        <f>'SO 08 - MOBILIÁŘ A DROBNÁ...'!J36</f>
        <v>0</v>
      </c>
      <c r="AZ115" s="80">
        <f>'SO 08 - MOBILIÁŘ A DROBNÁ...'!F33</f>
        <v>0</v>
      </c>
      <c r="BA115" s="80">
        <f>'SO 08 - MOBILIÁŘ A DROBNÁ...'!F34</f>
        <v>0</v>
      </c>
      <c r="BB115" s="80">
        <f>'SO 08 - MOBILIÁŘ A DROBNÁ...'!F35</f>
        <v>0</v>
      </c>
      <c r="BC115" s="80">
        <f>'SO 08 - MOBILIÁŘ A DROBNÁ...'!F36</f>
        <v>0</v>
      </c>
      <c r="BD115" s="82">
        <f>'SO 08 - MOBILIÁŘ A DROBNÁ...'!F37</f>
        <v>0</v>
      </c>
      <c r="BT115" s="83" t="s">
        <v>94</v>
      </c>
      <c r="BV115" s="83" t="s">
        <v>89</v>
      </c>
      <c r="BW115" s="83" t="s">
        <v>164</v>
      </c>
      <c r="BX115" s="83" t="s">
        <v>5</v>
      </c>
      <c r="CL115" s="83" t="s">
        <v>165</v>
      </c>
      <c r="CM115" s="83" t="s">
        <v>96</v>
      </c>
    </row>
    <row r="116" spans="1:91" s="6" customFormat="1" ht="16.5" customHeight="1">
      <c r="A116" s="84" t="s">
        <v>97</v>
      </c>
      <c r="B116" s="75"/>
      <c r="C116" s="76"/>
      <c r="D116" s="216" t="s">
        <v>166</v>
      </c>
      <c r="E116" s="216"/>
      <c r="F116" s="216"/>
      <c r="G116" s="216"/>
      <c r="H116" s="216"/>
      <c r="I116" s="77"/>
      <c r="J116" s="216" t="s">
        <v>167</v>
      </c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/>
      <c r="AF116" s="216"/>
      <c r="AG116" s="220">
        <f>'VON - VEDLEJŠÍ A OSTATNÍ ...'!J30</f>
        <v>0</v>
      </c>
      <c r="AH116" s="221"/>
      <c r="AI116" s="221"/>
      <c r="AJ116" s="221"/>
      <c r="AK116" s="221"/>
      <c r="AL116" s="221"/>
      <c r="AM116" s="221"/>
      <c r="AN116" s="220">
        <f t="shared" si="0"/>
        <v>0</v>
      </c>
      <c r="AO116" s="221"/>
      <c r="AP116" s="221"/>
      <c r="AQ116" s="78" t="s">
        <v>166</v>
      </c>
      <c r="AR116" s="75"/>
      <c r="AS116" s="90">
        <v>0</v>
      </c>
      <c r="AT116" s="91">
        <f t="shared" si="1"/>
        <v>0</v>
      </c>
      <c r="AU116" s="92">
        <f>'VON - VEDLEJŠÍ A OSTATNÍ ...'!P122</f>
        <v>0</v>
      </c>
      <c r="AV116" s="91">
        <f>'VON - VEDLEJŠÍ A OSTATNÍ ...'!J33</f>
        <v>0</v>
      </c>
      <c r="AW116" s="91">
        <f>'VON - VEDLEJŠÍ A OSTATNÍ ...'!J34</f>
        <v>0</v>
      </c>
      <c r="AX116" s="91">
        <f>'VON - VEDLEJŠÍ A OSTATNÍ ...'!J35</f>
        <v>0</v>
      </c>
      <c r="AY116" s="91">
        <f>'VON - VEDLEJŠÍ A OSTATNÍ ...'!J36</f>
        <v>0</v>
      </c>
      <c r="AZ116" s="91">
        <f>'VON - VEDLEJŠÍ A OSTATNÍ ...'!F33</f>
        <v>0</v>
      </c>
      <c r="BA116" s="91">
        <f>'VON - VEDLEJŠÍ A OSTATNÍ ...'!F34</f>
        <v>0</v>
      </c>
      <c r="BB116" s="91">
        <f>'VON - VEDLEJŠÍ A OSTATNÍ ...'!F35</f>
        <v>0</v>
      </c>
      <c r="BC116" s="91">
        <f>'VON - VEDLEJŠÍ A OSTATNÍ ...'!F36</f>
        <v>0</v>
      </c>
      <c r="BD116" s="93">
        <f>'VON - VEDLEJŠÍ A OSTATNÍ ...'!F37</f>
        <v>0</v>
      </c>
      <c r="BT116" s="83" t="s">
        <v>94</v>
      </c>
      <c r="BV116" s="83" t="s">
        <v>89</v>
      </c>
      <c r="BW116" s="83" t="s">
        <v>168</v>
      </c>
      <c r="BX116" s="83" t="s">
        <v>5</v>
      </c>
      <c r="CL116" s="83" t="s">
        <v>19</v>
      </c>
      <c r="CM116" s="83" t="s">
        <v>96</v>
      </c>
    </row>
    <row r="117" spans="1:91" s="1" customFormat="1" ht="30" customHeight="1">
      <c r="B117" s="33"/>
      <c r="AR117" s="33"/>
    </row>
    <row r="118" spans="1:91" s="1" customFormat="1" ht="6.95" customHeight="1"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  <c r="AO118" s="46"/>
      <c r="AP118" s="46"/>
      <c r="AQ118" s="46"/>
      <c r="AR118" s="33"/>
    </row>
  </sheetData>
  <sheetProtection algorithmName="SHA-512" hashValue="hNbJL58IDn5jcVNEyynkjkmf7OzmYRZhB0ajS5sppObEbc92BrFBL1NFv7J9AZ5jFIHYAb/avWaI8A0wrkbt5w==" saltValue="Lig8kvMHRmdlETo1W/6o3A/7x4NnMb9WZ44sB/USVMx/uAGXw276xRpvGyP6bYHmFZ+TEcyfD3FiDbSEC1J/LQ==" spinCount="100000" sheet="1" objects="1" scenarios="1" formatColumns="0" formatRows="0"/>
  <mergeCells count="126">
    <mergeCell ref="D116:H116"/>
    <mergeCell ref="J116:AF116"/>
    <mergeCell ref="D111:H111"/>
    <mergeCell ref="J111:AF111"/>
    <mergeCell ref="E112:I112"/>
    <mergeCell ref="K112:AF112"/>
    <mergeCell ref="K113:AF113"/>
    <mergeCell ref="E113:I113"/>
    <mergeCell ref="K114:AF114"/>
    <mergeCell ref="E114:I114"/>
    <mergeCell ref="J115:AF115"/>
    <mergeCell ref="D115:H115"/>
    <mergeCell ref="AN114:AP114"/>
    <mergeCell ref="AG114:AM114"/>
    <mergeCell ref="AG115:AM115"/>
    <mergeCell ref="AN115:AP115"/>
    <mergeCell ref="AN116:AP116"/>
    <mergeCell ref="AG116:AM116"/>
    <mergeCell ref="J102:AF102"/>
    <mergeCell ref="D102:H102"/>
    <mergeCell ref="D103:H103"/>
    <mergeCell ref="J103:AF103"/>
    <mergeCell ref="E104:I104"/>
    <mergeCell ref="K104:AF104"/>
    <mergeCell ref="K105:AF105"/>
    <mergeCell ref="E105:I105"/>
    <mergeCell ref="E106:I106"/>
    <mergeCell ref="K106:AF106"/>
    <mergeCell ref="K107:AF107"/>
    <mergeCell ref="E107:I107"/>
    <mergeCell ref="K108:AF108"/>
    <mergeCell ref="E108:I108"/>
    <mergeCell ref="D109:H109"/>
    <mergeCell ref="J109:AF109"/>
    <mergeCell ref="D110:H110"/>
    <mergeCell ref="J110:AF110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K35:AO35"/>
    <mergeCell ref="X35:AB35"/>
    <mergeCell ref="AR2:BE2"/>
    <mergeCell ref="AG101:AM101"/>
    <mergeCell ref="AN101:AP101"/>
    <mergeCell ref="AN102:AP102"/>
    <mergeCell ref="AG102:AM102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D101:H101"/>
    <mergeCell ref="J101:AF101"/>
    <mergeCell ref="AN92:AP92"/>
    <mergeCell ref="AG92:AM92"/>
    <mergeCell ref="AN95:AP95"/>
    <mergeCell ref="AG95:AM95"/>
    <mergeCell ref="AN96:AP96"/>
    <mergeCell ref="AG96:AM96"/>
    <mergeCell ref="AG97:AM97"/>
    <mergeCell ref="AN97:AP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K96:AF96"/>
    <mergeCell ref="E96:I96"/>
    <mergeCell ref="E97:I97"/>
    <mergeCell ref="K97:AF97"/>
    <mergeCell ref="K98:AF98"/>
    <mergeCell ref="E98:I98"/>
    <mergeCell ref="E99:I99"/>
    <mergeCell ref="K99:AF99"/>
    <mergeCell ref="E100:I100"/>
    <mergeCell ref="K100:AF100"/>
    <mergeCell ref="L85:AO85"/>
    <mergeCell ref="AM87:AN87"/>
    <mergeCell ref="AS89:AT91"/>
    <mergeCell ref="AM89:AP89"/>
    <mergeCell ref="AM90:AP90"/>
    <mergeCell ref="I92:AF92"/>
    <mergeCell ref="C92:G92"/>
    <mergeCell ref="J95:AF95"/>
    <mergeCell ref="D95:H95"/>
  </mergeCells>
  <hyperlinks>
    <hyperlink ref="A96" location="'SO 01.1 - Příprava území ...'!C2" display="/" xr:uid="{00000000-0004-0000-0000-000000000000}"/>
    <hyperlink ref="A97" location="'SO 01.2 - Příprava území ...'!C2" display="/" xr:uid="{00000000-0004-0000-0000-000001000000}"/>
    <hyperlink ref="A98" location="'SO 01.4 - Příprava území ...'!C2" display="/" xr:uid="{00000000-0004-0000-0000-000002000000}"/>
    <hyperlink ref="A99" location="'SO 01.7 - Příprava území ...'!C2" display="/" xr:uid="{00000000-0004-0000-0000-000003000000}"/>
    <hyperlink ref="A100" location="'SO 01.8 - Příprava území ...'!C2" display="/" xr:uid="{00000000-0004-0000-0000-000004000000}"/>
    <hyperlink ref="A101" location="'SO 02 - KOMUNIKACE A ZPEV...'!C2" display="/" xr:uid="{00000000-0004-0000-0000-000005000000}"/>
    <hyperlink ref="A102" location="'SO 03 - PARKOVIŠTĚ A SOUV...'!C2" display="/" xr:uid="{00000000-0004-0000-0000-000006000000}"/>
    <hyperlink ref="A104" location="'SO 04.1 - Ošetření stávaj...'!C2" display="/" xr:uid="{00000000-0004-0000-0000-000007000000}"/>
    <hyperlink ref="A105" location="'SO 04.2 - Výsadba stromu'!C2" display="/" xr:uid="{00000000-0004-0000-0000-000008000000}"/>
    <hyperlink ref="A106" location="'SO 04.3 - Popínavé rostliny'!C2" display="/" xr:uid="{00000000-0004-0000-0000-000009000000}"/>
    <hyperlink ref="A107" location="'SO 04.4 - Parkový trávník'!C2" display="/" xr:uid="{00000000-0004-0000-0000-00000A000000}"/>
    <hyperlink ref="A108" location="'SO 04.5 - Trvalkové záhony'!C2" display="/" xr:uid="{00000000-0004-0000-0000-00000B000000}"/>
    <hyperlink ref="A109" location="'SO 05 - ELEKTRO - VEŘEJNÉ...'!C2" display="/" xr:uid="{00000000-0004-0000-0000-00000C000000}"/>
    <hyperlink ref="A110" location="'SO 06 - VODA - VODOVODNÍ ...'!C2" display="/" xr:uid="{00000000-0004-0000-0000-00000D000000}"/>
    <hyperlink ref="A112" location="'SO 07.1 - dětské hřiště'!C2" display="/" xr:uid="{00000000-0004-0000-0000-00000E000000}"/>
    <hyperlink ref="A113" location="'SO 07.2 - workoutové hřiště'!C2" display="/" xr:uid="{00000000-0004-0000-0000-00000F000000}"/>
    <hyperlink ref="A114" location="'SO 07.3 - herní prvky'!C2" display="/" xr:uid="{00000000-0004-0000-0000-000010000000}"/>
    <hyperlink ref="A115" location="'SO 08 - MOBILIÁŘ A DROBNÁ...'!C2" display="/" xr:uid="{00000000-0004-0000-0000-000011000000}"/>
    <hyperlink ref="A116" location="'VON - VEDLEJŠÍ A OSTATNÍ ...'!C2" display="/" xr:uid="{00000000-0004-0000-0000-000012000000}"/>
  </hyperlinks>
  <pageMargins left="0.39370078740157483" right="0.39370078740157483" top="0.39370078740157483" bottom="0.39370078740157483" header="0" footer="0"/>
  <pageSetup paperSize="9" fitToHeight="100" orientation="landscape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50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130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173</v>
      </c>
      <c r="L4" s="20"/>
      <c r="M4" s="9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</row>
    <row r="8" spans="2:46" ht="12" customHeight="1">
      <c r="B8" s="20"/>
      <c r="D8" s="27" t="s">
        <v>180</v>
      </c>
      <c r="L8" s="20"/>
    </row>
    <row r="9" spans="2:46" s="1" customFormat="1" ht="16.5" customHeight="1">
      <c r="B9" s="33"/>
      <c r="E9" s="246" t="s">
        <v>2703</v>
      </c>
      <c r="F9" s="248"/>
      <c r="G9" s="248"/>
      <c r="H9" s="248"/>
      <c r="L9" s="33"/>
    </row>
    <row r="10" spans="2:46" s="1" customFormat="1" ht="12" customHeight="1">
      <c r="B10" s="33"/>
      <c r="D10" s="27" t="s">
        <v>186</v>
      </c>
      <c r="L10" s="33"/>
    </row>
    <row r="11" spans="2:46" s="1" customFormat="1" ht="16.5" customHeight="1">
      <c r="B11" s="33"/>
      <c r="E11" s="204" t="s">
        <v>2758</v>
      </c>
      <c r="F11" s="248"/>
      <c r="G11" s="248"/>
      <c r="H11" s="24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2705</v>
      </c>
      <c r="I14" s="27" t="s">
        <v>24</v>
      </c>
      <c r="J14" s="53" t="str">
        <f>'Rekapitulace stavby'!AN8</f>
        <v>29. 8. 2025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tr">
        <f>IF('Rekapitulace stavby'!AN10="","",'Rekapitulace stavby'!AN10)</f>
        <v>00063584</v>
      </c>
      <c r="L16" s="33"/>
    </row>
    <row r="17" spans="2:12" s="1" customFormat="1" ht="18" customHeight="1">
      <c r="B17" s="33"/>
      <c r="E17" s="25" t="str">
        <f>IF('Rekapitulace stavby'!E11="","",'Rekapitulace stavby'!E11)</f>
        <v>Městská část Praha 4,Antala Staška 2059/80b,Praha4</v>
      </c>
      <c r="I17" s="27" t="s">
        <v>34</v>
      </c>
      <c r="J17" s="25" t="str">
        <f>IF('Rekapitulace stavby'!AN11="","",'Rekapitulace stavby'!AN11)</f>
        <v>CZ00063584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9" t="str">
        <f>'Rekapitulace stavby'!E14</f>
        <v>Vyplň údaj</v>
      </c>
      <c r="F20" s="230"/>
      <c r="G20" s="230"/>
      <c r="H20" s="230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tr">
        <f>IF('Rekapitulace stavby'!AN16="","",'Rekapitulace stavby'!AN16)</f>
        <v>12189391</v>
      </c>
      <c r="L22" s="33"/>
    </row>
    <row r="23" spans="2:12" s="1" customFormat="1" ht="18" customHeight="1">
      <c r="B23" s="33"/>
      <c r="E23" s="25" t="str">
        <f>IF('Rekapitulace stavby'!E17="","",'Rekapitulace stavby'!E17)</f>
        <v>Ateliér zahradní a krajinářské architektury, Brno</v>
      </c>
      <c r="I23" s="27" t="s">
        <v>34</v>
      </c>
      <c r="J23" s="25" t="str">
        <f>IF('Rekapitulace stavby'!AN17="","",'Rekapitulace stavby'!AN17)</f>
        <v>czCZ5612042469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6"/>
      <c r="E29" s="235" t="s">
        <v>1</v>
      </c>
      <c r="F29" s="235"/>
      <c r="G29" s="235"/>
      <c r="H29" s="235"/>
      <c r="L29" s="96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7" t="s">
        <v>47</v>
      </c>
      <c r="J32" s="67">
        <f>ROUND(J124,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ROUND((SUM(BE124:BE249)),  2)</f>
        <v>0</v>
      </c>
      <c r="I35" s="98">
        <v>0.21</v>
      </c>
      <c r="J35" s="87">
        <f>ROUND(((SUM(BE124:BE249))*I35),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ROUND((SUM(BF124:BF249)),  2)</f>
        <v>0</v>
      </c>
      <c r="I36" s="98">
        <v>0.12</v>
      </c>
      <c r="J36" s="87">
        <f>ROUND(((SUM(BF124:BF249))*I36),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ROUND((SUM(BG124:BG249)),  2)</f>
        <v>0</v>
      </c>
      <c r="I37" s="98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ROUND((SUM(BH124:BH249)),  2)</f>
        <v>0</v>
      </c>
      <c r="I38" s="98">
        <v>0.12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ROUND((SUM(BI124:BI249)),  2)</f>
        <v>0</v>
      </c>
      <c r="I39" s="98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9"/>
      <c r="D41" s="100" t="s">
        <v>57</v>
      </c>
      <c r="E41" s="58"/>
      <c r="F41" s="58"/>
      <c r="G41" s="101" t="s">
        <v>58</v>
      </c>
      <c r="H41" s="102" t="s">
        <v>59</v>
      </c>
      <c r="I41" s="58"/>
      <c r="J41" s="103">
        <f>SUM(J32:J39)</f>
        <v>0</v>
      </c>
      <c r="K41" s="104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5" t="s">
        <v>63</v>
      </c>
      <c r="G61" s="44" t="s">
        <v>62</v>
      </c>
      <c r="H61" s="35"/>
      <c r="I61" s="35"/>
      <c r="J61" s="106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5" t="s">
        <v>63</v>
      </c>
      <c r="G76" s="44" t="s">
        <v>62</v>
      </c>
      <c r="H76" s="35"/>
      <c r="I76" s="35"/>
      <c r="J76" s="106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195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6" t="str">
        <f>E7</f>
        <v>REVITALIZACE ROZTYLSKÉHO NÁMĚSTÍ SEVER, PRAHA 4</v>
      </c>
      <c r="F85" s="247"/>
      <c r="G85" s="247"/>
      <c r="H85" s="247"/>
      <c r="L85" s="33"/>
    </row>
    <row r="86" spans="2:12" ht="12" customHeight="1">
      <c r="B86" s="20"/>
      <c r="C86" s="27" t="s">
        <v>180</v>
      </c>
      <c r="L86" s="20"/>
    </row>
    <row r="87" spans="2:12" s="1" customFormat="1" ht="16.5" customHeight="1">
      <c r="B87" s="33"/>
      <c r="E87" s="246" t="s">
        <v>2703</v>
      </c>
      <c r="F87" s="248"/>
      <c r="G87" s="248"/>
      <c r="H87" s="248"/>
      <c r="L87" s="33"/>
    </row>
    <row r="88" spans="2:12" s="1" customFormat="1" ht="12" customHeight="1">
      <c r="B88" s="33"/>
      <c r="C88" s="27" t="s">
        <v>186</v>
      </c>
      <c r="L88" s="33"/>
    </row>
    <row r="89" spans="2:12" s="1" customFormat="1" ht="16.5" customHeight="1">
      <c r="B89" s="33"/>
      <c r="E89" s="204" t="str">
        <f>E11</f>
        <v>SO 04.2 - Výsadba stromu</v>
      </c>
      <c r="F89" s="248"/>
      <c r="G89" s="248"/>
      <c r="H89" s="248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Praha 4</v>
      </c>
      <c r="I91" s="27" t="s">
        <v>24</v>
      </c>
      <c r="J91" s="53" t="str">
        <f>IF(J14="","",J14)</f>
        <v>29. 8. 2025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Městská část Praha 4,Antala Staška 2059/80b,Praha4</v>
      </c>
      <c r="I93" s="27" t="s">
        <v>38</v>
      </c>
      <c r="J93" s="31" t="str">
        <f>E23</f>
        <v>Ateliér zahradní a krajinářské architektury, Brno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7" t="s">
        <v>196</v>
      </c>
      <c r="D96" s="99"/>
      <c r="E96" s="99"/>
      <c r="F96" s="99"/>
      <c r="G96" s="99"/>
      <c r="H96" s="99"/>
      <c r="I96" s="99"/>
      <c r="J96" s="108" t="s">
        <v>197</v>
      </c>
      <c r="K96" s="99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9" t="s">
        <v>198</v>
      </c>
      <c r="J98" s="67">
        <f>J124</f>
        <v>0</v>
      </c>
      <c r="L98" s="33"/>
      <c r="AU98" s="17" t="s">
        <v>199</v>
      </c>
    </row>
    <row r="99" spans="2:47" s="8" customFormat="1" ht="24.95" customHeight="1">
      <c r="B99" s="110"/>
      <c r="D99" s="111" t="s">
        <v>2706</v>
      </c>
      <c r="E99" s="112"/>
      <c r="F99" s="112"/>
      <c r="G99" s="112"/>
      <c r="H99" s="112"/>
      <c r="I99" s="112"/>
      <c r="J99" s="113">
        <f>J125</f>
        <v>0</v>
      </c>
      <c r="L99" s="110"/>
    </row>
    <row r="100" spans="2:47" s="9" customFormat="1" ht="19.899999999999999" customHeight="1">
      <c r="B100" s="114"/>
      <c r="D100" s="115" t="s">
        <v>2759</v>
      </c>
      <c r="E100" s="116"/>
      <c r="F100" s="116"/>
      <c r="G100" s="116"/>
      <c r="H100" s="116"/>
      <c r="I100" s="116"/>
      <c r="J100" s="117">
        <f>J126</f>
        <v>0</v>
      </c>
      <c r="L100" s="114"/>
    </row>
    <row r="101" spans="2:47" s="9" customFormat="1" ht="19.899999999999999" customHeight="1">
      <c r="B101" s="114"/>
      <c r="D101" s="115" t="s">
        <v>2760</v>
      </c>
      <c r="E101" s="116"/>
      <c r="F101" s="116"/>
      <c r="G101" s="116"/>
      <c r="H101" s="116"/>
      <c r="I101" s="116"/>
      <c r="J101" s="117">
        <f>J228</f>
        <v>0</v>
      </c>
      <c r="L101" s="114"/>
    </row>
    <row r="102" spans="2:47" s="9" customFormat="1" ht="19.899999999999999" customHeight="1">
      <c r="B102" s="114"/>
      <c r="D102" s="115" t="s">
        <v>203</v>
      </c>
      <c r="E102" s="116"/>
      <c r="F102" s="116"/>
      <c r="G102" s="116"/>
      <c r="H102" s="116"/>
      <c r="I102" s="116"/>
      <c r="J102" s="117">
        <f>J247</f>
        <v>0</v>
      </c>
      <c r="L102" s="114"/>
    </row>
    <row r="103" spans="2:47" s="1" customFormat="1" ht="21.75" customHeight="1">
      <c r="B103" s="33"/>
      <c r="L103" s="33"/>
    </row>
    <row r="104" spans="2:47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3"/>
    </row>
    <row r="108" spans="2:47" s="1" customFormat="1" ht="6.95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3"/>
    </row>
    <row r="109" spans="2:47" s="1" customFormat="1" ht="24.95" customHeight="1">
      <c r="B109" s="33"/>
      <c r="C109" s="21" t="s">
        <v>204</v>
      </c>
      <c r="L109" s="33"/>
    </row>
    <row r="110" spans="2:47" s="1" customFormat="1" ht="6.95" customHeight="1">
      <c r="B110" s="33"/>
      <c r="L110" s="33"/>
    </row>
    <row r="111" spans="2:47" s="1" customFormat="1" ht="12" customHeight="1">
      <c r="B111" s="33"/>
      <c r="C111" s="27" t="s">
        <v>16</v>
      </c>
      <c r="L111" s="33"/>
    </row>
    <row r="112" spans="2:47" s="1" customFormat="1" ht="16.5" customHeight="1">
      <c r="B112" s="33"/>
      <c r="E112" s="246" t="str">
        <f>E7</f>
        <v>REVITALIZACE ROZTYLSKÉHO NÁMĚSTÍ SEVER, PRAHA 4</v>
      </c>
      <c r="F112" s="247"/>
      <c r="G112" s="247"/>
      <c r="H112" s="247"/>
      <c r="L112" s="33"/>
    </row>
    <row r="113" spans="2:65" ht="12" customHeight="1">
      <c r="B113" s="20"/>
      <c r="C113" s="27" t="s">
        <v>180</v>
      </c>
      <c r="L113" s="20"/>
    </row>
    <row r="114" spans="2:65" s="1" customFormat="1" ht="16.5" customHeight="1">
      <c r="B114" s="33"/>
      <c r="E114" s="246" t="s">
        <v>2703</v>
      </c>
      <c r="F114" s="248"/>
      <c r="G114" s="248"/>
      <c r="H114" s="248"/>
      <c r="L114" s="33"/>
    </row>
    <row r="115" spans="2:65" s="1" customFormat="1" ht="12" customHeight="1">
      <c r="B115" s="33"/>
      <c r="C115" s="27" t="s">
        <v>186</v>
      </c>
      <c r="L115" s="33"/>
    </row>
    <row r="116" spans="2:65" s="1" customFormat="1" ht="16.5" customHeight="1">
      <c r="B116" s="33"/>
      <c r="E116" s="204" t="str">
        <f>E11</f>
        <v>SO 04.2 - Výsadba stromu</v>
      </c>
      <c r="F116" s="248"/>
      <c r="G116" s="248"/>
      <c r="H116" s="248"/>
      <c r="L116" s="33"/>
    </row>
    <row r="117" spans="2:65" s="1" customFormat="1" ht="6.95" customHeight="1">
      <c r="B117" s="33"/>
      <c r="L117" s="33"/>
    </row>
    <row r="118" spans="2:65" s="1" customFormat="1" ht="12" customHeight="1">
      <c r="B118" s="33"/>
      <c r="C118" s="27" t="s">
        <v>22</v>
      </c>
      <c r="F118" s="25" t="str">
        <f>F14</f>
        <v>Praha 4</v>
      </c>
      <c r="I118" s="27" t="s">
        <v>24</v>
      </c>
      <c r="J118" s="53" t="str">
        <f>IF(J14="","",J14)</f>
        <v>29. 8. 2025</v>
      </c>
      <c r="L118" s="33"/>
    </row>
    <row r="119" spans="2:65" s="1" customFormat="1" ht="6.95" customHeight="1">
      <c r="B119" s="33"/>
      <c r="L119" s="33"/>
    </row>
    <row r="120" spans="2:65" s="1" customFormat="1" ht="40.15" customHeight="1">
      <c r="B120" s="33"/>
      <c r="C120" s="27" t="s">
        <v>30</v>
      </c>
      <c r="F120" s="25" t="str">
        <f>E17</f>
        <v>Městská část Praha 4,Antala Staška 2059/80b,Praha4</v>
      </c>
      <c r="I120" s="27" t="s">
        <v>38</v>
      </c>
      <c r="J120" s="31" t="str">
        <f>E23</f>
        <v>Ateliér zahradní a krajinářské architektury, Brno</v>
      </c>
      <c r="L120" s="33"/>
    </row>
    <row r="121" spans="2:65" s="1" customFormat="1" ht="15.2" customHeight="1">
      <c r="B121" s="33"/>
      <c r="C121" s="27" t="s">
        <v>36</v>
      </c>
      <c r="F121" s="25" t="str">
        <f>IF(E20="","",E20)</f>
        <v>Vyplň údaj</v>
      </c>
      <c r="I121" s="27" t="s">
        <v>43</v>
      </c>
      <c r="J121" s="31" t="str">
        <f>E26</f>
        <v xml:space="preserve"> </v>
      </c>
      <c r="L121" s="33"/>
    </row>
    <row r="122" spans="2:65" s="1" customFormat="1" ht="10.35" customHeight="1">
      <c r="B122" s="33"/>
      <c r="L122" s="33"/>
    </row>
    <row r="123" spans="2:65" s="10" customFormat="1" ht="29.25" customHeight="1">
      <c r="B123" s="118"/>
      <c r="C123" s="119" t="s">
        <v>205</v>
      </c>
      <c r="D123" s="120" t="s">
        <v>72</v>
      </c>
      <c r="E123" s="120" t="s">
        <v>68</v>
      </c>
      <c r="F123" s="120" t="s">
        <v>69</v>
      </c>
      <c r="G123" s="120" t="s">
        <v>206</v>
      </c>
      <c r="H123" s="120" t="s">
        <v>207</v>
      </c>
      <c r="I123" s="120" t="s">
        <v>208</v>
      </c>
      <c r="J123" s="120" t="s">
        <v>197</v>
      </c>
      <c r="K123" s="121" t="s">
        <v>209</v>
      </c>
      <c r="L123" s="118"/>
      <c r="M123" s="60" t="s">
        <v>1</v>
      </c>
      <c r="N123" s="61" t="s">
        <v>51</v>
      </c>
      <c r="O123" s="61" t="s">
        <v>210</v>
      </c>
      <c r="P123" s="61" t="s">
        <v>211</v>
      </c>
      <c r="Q123" s="61" t="s">
        <v>212</v>
      </c>
      <c r="R123" s="61" t="s">
        <v>213</v>
      </c>
      <c r="S123" s="61" t="s">
        <v>214</v>
      </c>
      <c r="T123" s="62" t="s">
        <v>215</v>
      </c>
    </row>
    <row r="124" spans="2:65" s="1" customFormat="1" ht="22.9" customHeight="1">
      <c r="B124" s="33"/>
      <c r="C124" s="65" t="s">
        <v>216</v>
      </c>
      <c r="J124" s="122">
        <f>BK124</f>
        <v>0</v>
      </c>
      <c r="L124" s="33"/>
      <c r="M124" s="63"/>
      <c r="N124" s="54"/>
      <c r="O124" s="54"/>
      <c r="P124" s="123">
        <f>P125</f>
        <v>0</v>
      </c>
      <c r="Q124" s="54"/>
      <c r="R124" s="123">
        <f>R125</f>
        <v>7.4822499999999996</v>
      </c>
      <c r="S124" s="54"/>
      <c r="T124" s="124">
        <f>T125</f>
        <v>0</v>
      </c>
      <c r="AT124" s="17" t="s">
        <v>86</v>
      </c>
      <c r="AU124" s="17" t="s">
        <v>199</v>
      </c>
      <c r="BK124" s="125">
        <f>BK125</f>
        <v>0</v>
      </c>
    </row>
    <row r="125" spans="2:65" s="11" customFormat="1" ht="25.9" customHeight="1">
      <c r="B125" s="126"/>
      <c r="D125" s="127" t="s">
        <v>86</v>
      </c>
      <c r="E125" s="128" t="s">
        <v>217</v>
      </c>
      <c r="F125" s="128" t="s">
        <v>217</v>
      </c>
      <c r="I125" s="129"/>
      <c r="J125" s="130">
        <f>BK125</f>
        <v>0</v>
      </c>
      <c r="L125" s="126"/>
      <c r="M125" s="131"/>
      <c r="P125" s="132">
        <f>P126+P228+P247</f>
        <v>0</v>
      </c>
      <c r="R125" s="132">
        <f>R126+R228+R247</f>
        <v>7.4822499999999996</v>
      </c>
      <c r="T125" s="133">
        <f>T126+T228+T247</f>
        <v>0</v>
      </c>
      <c r="AR125" s="127" t="s">
        <v>94</v>
      </c>
      <c r="AT125" s="134" t="s">
        <v>86</v>
      </c>
      <c r="AU125" s="134" t="s">
        <v>87</v>
      </c>
      <c r="AY125" s="127" t="s">
        <v>219</v>
      </c>
      <c r="BK125" s="135">
        <f>BK126+BK228+BK247</f>
        <v>0</v>
      </c>
    </row>
    <row r="126" spans="2:65" s="11" customFormat="1" ht="22.9" customHeight="1">
      <c r="B126" s="126"/>
      <c r="D126" s="127" t="s">
        <v>86</v>
      </c>
      <c r="E126" s="136" t="s">
        <v>2708</v>
      </c>
      <c r="F126" s="136" t="s">
        <v>129</v>
      </c>
      <c r="I126" s="129"/>
      <c r="J126" s="137">
        <f>BK126</f>
        <v>0</v>
      </c>
      <c r="L126" s="126"/>
      <c r="M126" s="131"/>
      <c r="P126" s="132">
        <f>SUM(P127:P227)</f>
        <v>0</v>
      </c>
      <c r="R126" s="132">
        <f>SUM(R127:R227)</f>
        <v>7.4820499999999992</v>
      </c>
      <c r="T126" s="133">
        <f>SUM(T127:T227)</f>
        <v>0</v>
      </c>
      <c r="AR126" s="127" t="s">
        <v>94</v>
      </c>
      <c r="AT126" s="134" t="s">
        <v>86</v>
      </c>
      <c r="AU126" s="134" t="s">
        <v>94</v>
      </c>
      <c r="AY126" s="127" t="s">
        <v>219</v>
      </c>
      <c r="BK126" s="135">
        <f>SUM(BK127:BK227)</f>
        <v>0</v>
      </c>
    </row>
    <row r="127" spans="2:65" s="1" customFormat="1" ht="24.2" customHeight="1">
      <c r="B127" s="33"/>
      <c r="C127" s="138" t="s">
        <v>94</v>
      </c>
      <c r="D127" s="138" t="s">
        <v>221</v>
      </c>
      <c r="E127" s="139" t="s">
        <v>2761</v>
      </c>
      <c r="F127" s="140" t="s">
        <v>2762</v>
      </c>
      <c r="G127" s="141" t="s">
        <v>272</v>
      </c>
      <c r="H127" s="142">
        <v>5</v>
      </c>
      <c r="I127" s="143"/>
      <c r="J127" s="144">
        <f>ROUND(I127*H127,2)</f>
        <v>0</v>
      </c>
      <c r="K127" s="140" t="s">
        <v>2740</v>
      </c>
      <c r="L127" s="33"/>
      <c r="M127" s="145" t="s">
        <v>1</v>
      </c>
      <c r="N127" s="146" t="s">
        <v>52</v>
      </c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AR127" s="149" t="s">
        <v>226</v>
      </c>
      <c r="AT127" s="149" t="s">
        <v>221</v>
      </c>
      <c r="AU127" s="149" t="s">
        <v>96</v>
      </c>
      <c r="AY127" s="17" t="s">
        <v>219</v>
      </c>
      <c r="BE127" s="150">
        <f>IF(N127="základní",J127,0)</f>
        <v>0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7" t="s">
        <v>94</v>
      </c>
      <c r="BK127" s="150">
        <f>ROUND(I127*H127,2)</f>
        <v>0</v>
      </c>
      <c r="BL127" s="17" t="s">
        <v>226</v>
      </c>
      <c r="BM127" s="149" t="s">
        <v>2763</v>
      </c>
    </row>
    <row r="128" spans="2:65" s="12" customFormat="1" ht="11.25">
      <c r="B128" s="151"/>
      <c r="D128" s="152" t="s">
        <v>228</v>
      </c>
      <c r="E128" s="153" t="s">
        <v>1</v>
      </c>
      <c r="F128" s="154" t="s">
        <v>2714</v>
      </c>
      <c r="H128" s="153" t="s">
        <v>1</v>
      </c>
      <c r="I128" s="155"/>
      <c r="L128" s="151"/>
      <c r="M128" s="156"/>
      <c r="T128" s="157"/>
      <c r="AT128" s="153" t="s">
        <v>228</v>
      </c>
      <c r="AU128" s="153" t="s">
        <v>96</v>
      </c>
      <c r="AV128" s="12" t="s">
        <v>94</v>
      </c>
      <c r="AW128" s="12" t="s">
        <v>42</v>
      </c>
      <c r="AX128" s="12" t="s">
        <v>87</v>
      </c>
      <c r="AY128" s="153" t="s">
        <v>219</v>
      </c>
    </row>
    <row r="129" spans="2:65" s="12" customFormat="1" ht="11.25">
      <c r="B129" s="151"/>
      <c r="D129" s="152" t="s">
        <v>228</v>
      </c>
      <c r="E129" s="153" t="s">
        <v>1</v>
      </c>
      <c r="F129" s="154" t="s">
        <v>2715</v>
      </c>
      <c r="H129" s="153" t="s">
        <v>1</v>
      </c>
      <c r="I129" s="155"/>
      <c r="L129" s="151"/>
      <c r="M129" s="156"/>
      <c r="T129" s="157"/>
      <c r="AT129" s="153" t="s">
        <v>228</v>
      </c>
      <c r="AU129" s="153" t="s">
        <v>96</v>
      </c>
      <c r="AV129" s="12" t="s">
        <v>94</v>
      </c>
      <c r="AW129" s="12" t="s">
        <v>42</v>
      </c>
      <c r="AX129" s="12" t="s">
        <v>87</v>
      </c>
      <c r="AY129" s="153" t="s">
        <v>219</v>
      </c>
    </row>
    <row r="130" spans="2:65" s="12" customFormat="1" ht="11.25">
      <c r="B130" s="151"/>
      <c r="D130" s="152" t="s">
        <v>228</v>
      </c>
      <c r="E130" s="153" t="s">
        <v>1</v>
      </c>
      <c r="F130" s="154" t="s">
        <v>2716</v>
      </c>
      <c r="H130" s="153" t="s">
        <v>1</v>
      </c>
      <c r="I130" s="155"/>
      <c r="L130" s="151"/>
      <c r="M130" s="156"/>
      <c r="T130" s="157"/>
      <c r="AT130" s="153" t="s">
        <v>228</v>
      </c>
      <c r="AU130" s="153" t="s">
        <v>96</v>
      </c>
      <c r="AV130" s="12" t="s">
        <v>94</v>
      </c>
      <c r="AW130" s="12" t="s">
        <v>42</v>
      </c>
      <c r="AX130" s="12" t="s">
        <v>87</v>
      </c>
      <c r="AY130" s="153" t="s">
        <v>219</v>
      </c>
    </row>
    <row r="131" spans="2:65" s="14" customFormat="1" ht="11.25">
      <c r="B131" s="165"/>
      <c r="D131" s="152" t="s">
        <v>228</v>
      </c>
      <c r="E131" s="166" t="s">
        <v>1</v>
      </c>
      <c r="F131" s="167" t="s">
        <v>2764</v>
      </c>
      <c r="H131" s="168">
        <v>2.5</v>
      </c>
      <c r="I131" s="169"/>
      <c r="L131" s="165"/>
      <c r="M131" s="170"/>
      <c r="T131" s="171"/>
      <c r="AT131" s="166" t="s">
        <v>228</v>
      </c>
      <c r="AU131" s="166" t="s">
        <v>96</v>
      </c>
      <c r="AV131" s="14" t="s">
        <v>96</v>
      </c>
      <c r="AW131" s="14" t="s">
        <v>42</v>
      </c>
      <c r="AX131" s="14" t="s">
        <v>87</v>
      </c>
      <c r="AY131" s="166" t="s">
        <v>219</v>
      </c>
    </row>
    <row r="132" spans="2:65" s="14" customFormat="1" ht="11.25">
      <c r="B132" s="165"/>
      <c r="D132" s="152" t="s">
        <v>228</v>
      </c>
      <c r="E132" s="166" t="s">
        <v>1</v>
      </c>
      <c r="F132" s="167" t="s">
        <v>2765</v>
      </c>
      <c r="H132" s="168">
        <v>2.5</v>
      </c>
      <c r="I132" s="169"/>
      <c r="L132" s="165"/>
      <c r="M132" s="170"/>
      <c r="T132" s="171"/>
      <c r="AT132" s="166" t="s">
        <v>228</v>
      </c>
      <c r="AU132" s="166" t="s">
        <v>96</v>
      </c>
      <c r="AV132" s="14" t="s">
        <v>96</v>
      </c>
      <c r="AW132" s="14" t="s">
        <v>42</v>
      </c>
      <c r="AX132" s="14" t="s">
        <v>87</v>
      </c>
      <c r="AY132" s="166" t="s">
        <v>219</v>
      </c>
    </row>
    <row r="133" spans="2:65" s="12" customFormat="1" ht="11.25">
      <c r="B133" s="151"/>
      <c r="D133" s="152" t="s">
        <v>228</v>
      </c>
      <c r="E133" s="153" t="s">
        <v>1</v>
      </c>
      <c r="F133" s="154" t="s">
        <v>2766</v>
      </c>
      <c r="H133" s="153" t="s">
        <v>1</v>
      </c>
      <c r="I133" s="155"/>
      <c r="L133" s="151"/>
      <c r="M133" s="156"/>
      <c r="T133" s="157"/>
      <c r="AT133" s="153" t="s">
        <v>228</v>
      </c>
      <c r="AU133" s="153" t="s">
        <v>96</v>
      </c>
      <c r="AV133" s="12" t="s">
        <v>94</v>
      </c>
      <c r="AW133" s="12" t="s">
        <v>42</v>
      </c>
      <c r="AX133" s="12" t="s">
        <v>87</v>
      </c>
      <c r="AY133" s="153" t="s">
        <v>219</v>
      </c>
    </row>
    <row r="134" spans="2:65" s="13" customFormat="1" ht="11.25">
      <c r="B134" s="158"/>
      <c r="D134" s="152" t="s">
        <v>228</v>
      </c>
      <c r="E134" s="159" t="s">
        <v>1</v>
      </c>
      <c r="F134" s="160" t="s">
        <v>242</v>
      </c>
      <c r="H134" s="161">
        <v>5</v>
      </c>
      <c r="I134" s="162"/>
      <c r="L134" s="158"/>
      <c r="M134" s="163"/>
      <c r="T134" s="164"/>
      <c r="AT134" s="159" t="s">
        <v>228</v>
      </c>
      <c r="AU134" s="159" t="s">
        <v>96</v>
      </c>
      <c r="AV134" s="13" t="s">
        <v>236</v>
      </c>
      <c r="AW134" s="13" t="s">
        <v>42</v>
      </c>
      <c r="AX134" s="13" t="s">
        <v>94</v>
      </c>
      <c r="AY134" s="159" t="s">
        <v>219</v>
      </c>
    </row>
    <row r="135" spans="2:65" s="1" customFormat="1" ht="16.5" customHeight="1">
      <c r="B135" s="33"/>
      <c r="C135" s="138" t="s">
        <v>96</v>
      </c>
      <c r="D135" s="138" t="s">
        <v>221</v>
      </c>
      <c r="E135" s="139" t="s">
        <v>2767</v>
      </c>
      <c r="F135" s="140" t="s">
        <v>2768</v>
      </c>
      <c r="G135" s="141" t="s">
        <v>272</v>
      </c>
      <c r="H135" s="142">
        <v>9</v>
      </c>
      <c r="I135" s="143"/>
      <c r="J135" s="144">
        <f>ROUND(I135*H135,2)</f>
        <v>0</v>
      </c>
      <c r="K135" s="140" t="s">
        <v>254</v>
      </c>
      <c r="L135" s="33"/>
      <c r="M135" s="145" t="s">
        <v>1</v>
      </c>
      <c r="N135" s="146" t="s">
        <v>52</v>
      </c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AR135" s="149" t="s">
        <v>226</v>
      </c>
      <c r="AT135" s="149" t="s">
        <v>221</v>
      </c>
      <c r="AU135" s="149" t="s">
        <v>96</v>
      </c>
      <c r="AY135" s="17" t="s">
        <v>219</v>
      </c>
      <c r="BE135" s="150">
        <f>IF(N135="základní",J135,0)</f>
        <v>0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7" t="s">
        <v>94</v>
      </c>
      <c r="BK135" s="150">
        <f>ROUND(I135*H135,2)</f>
        <v>0</v>
      </c>
      <c r="BL135" s="17" t="s">
        <v>226</v>
      </c>
      <c r="BM135" s="149" t="s">
        <v>2769</v>
      </c>
    </row>
    <row r="136" spans="2:65" s="1" customFormat="1" ht="11.25">
      <c r="B136" s="33"/>
      <c r="D136" s="179" t="s">
        <v>256</v>
      </c>
      <c r="F136" s="180" t="s">
        <v>2770</v>
      </c>
      <c r="I136" s="181"/>
      <c r="L136" s="33"/>
      <c r="M136" s="182"/>
      <c r="T136" s="57"/>
      <c r="AT136" s="17" t="s">
        <v>256</v>
      </c>
      <c r="AU136" s="17" t="s">
        <v>96</v>
      </c>
    </row>
    <row r="137" spans="2:65" s="14" customFormat="1" ht="11.25">
      <c r="B137" s="165"/>
      <c r="D137" s="152" t="s">
        <v>228</v>
      </c>
      <c r="E137" s="166" t="s">
        <v>1</v>
      </c>
      <c r="F137" s="167" t="s">
        <v>2764</v>
      </c>
      <c r="H137" s="168">
        <v>2.5</v>
      </c>
      <c r="I137" s="169"/>
      <c r="L137" s="165"/>
      <c r="M137" s="170"/>
      <c r="T137" s="171"/>
      <c r="AT137" s="166" t="s">
        <v>228</v>
      </c>
      <c r="AU137" s="166" t="s">
        <v>96</v>
      </c>
      <c r="AV137" s="14" t="s">
        <v>96</v>
      </c>
      <c r="AW137" s="14" t="s">
        <v>42</v>
      </c>
      <c r="AX137" s="14" t="s">
        <v>87</v>
      </c>
      <c r="AY137" s="166" t="s">
        <v>219</v>
      </c>
    </row>
    <row r="138" spans="2:65" s="14" customFormat="1" ht="11.25">
      <c r="B138" s="165"/>
      <c r="D138" s="152" t="s">
        <v>228</v>
      </c>
      <c r="E138" s="166" t="s">
        <v>1</v>
      </c>
      <c r="F138" s="167" t="s">
        <v>2765</v>
      </c>
      <c r="H138" s="168">
        <v>2.5</v>
      </c>
      <c r="I138" s="169"/>
      <c r="L138" s="165"/>
      <c r="M138" s="170"/>
      <c r="T138" s="171"/>
      <c r="AT138" s="166" t="s">
        <v>228</v>
      </c>
      <c r="AU138" s="166" t="s">
        <v>96</v>
      </c>
      <c r="AV138" s="14" t="s">
        <v>96</v>
      </c>
      <c r="AW138" s="14" t="s">
        <v>42</v>
      </c>
      <c r="AX138" s="14" t="s">
        <v>87</v>
      </c>
      <c r="AY138" s="166" t="s">
        <v>219</v>
      </c>
    </row>
    <row r="139" spans="2:65" s="14" customFormat="1" ht="11.25">
      <c r="B139" s="165"/>
      <c r="D139" s="152" t="s">
        <v>228</v>
      </c>
      <c r="E139" s="166" t="s">
        <v>1</v>
      </c>
      <c r="F139" s="167" t="s">
        <v>2771</v>
      </c>
      <c r="H139" s="168">
        <v>4</v>
      </c>
      <c r="I139" s="169"/>
      <c r="L139" s="165"/>
      <c r="M139" s="170"/>
      <c r="T139" s="171"/>
      <c r="AT139" s="166" t="s">
        <v>228</v>
      </c>
      <c r="AU139" s="166" t="s">
        <v>96</v>
      </c>
      <c r="AV139" s="14" t="s">
        <v>96</v>
      </c>
      <c r="AW139" s="14" t="s">
        <v>42</v>
      </c>
      <c r="AX139" s="14" t="s">
        <v>87</v>
      </c>
      <c r="AY139" s="166" t="s">
        <v>219</v>
      </c>
    </row>
    <row r="140" spans="2:65" s="13" customFormat="1" ht="11.25">
      <c r="B140" s="158"/>
      <c r="D140" s="152" t="s">
        <v>228</v>
      </c>
      <c r="E140" s="159" t="s">
        <v>1</v>
      </c>
      <c r="F140" s="160" t="s">
        <v>242</v>
      </c>
      <c r="H140" s="161">
        <v>9</v>
      </c>
      <c r="I140" s="162"/>
      <c r="L140" s="158"/>
      <c r="M140" s="163"/>
      <c r="T140" s="164"/>
      <c r="AT140" s="159" t="s">
        <v>228</v>
      </c>
      <c r="AU140" s="159" t="s">
        <v>96</v>
      </c>
      <c r="AV140" s="13" t="s">
        <v>236</v>
      </c>
      <c r="AW140" s="13" t="s">
        <v>42</v>
      </c>
      <c r="AX140" s="13" t="s">
        <v>94</v>
      </c>
      <c r="AY140" s="159" t="s">
        <v>219</v>
      </c>
    </row>
    <row r="141" spans="2:65" s="1" customFormat="1" ht="21.75" customHeight="1">
      <c r="B141" s="33"/>
      <c r="C141" s="138" t="s">
        <v>236</v>
      </c>
      <c r="D141" s="138" t="s">
        <v>221</v>
      </c>
      <c r="E141" s="139" t="s">
        <v>2772</v>
      </c>
      <c r="F141" s="140" t="s">
        <v>2773</v>
      </c>
      <c r="G141" s="141" t="s">
        <v>382</v>
      </c>
      <c r="H141" s="142">
        <v>10</v>
      </c>
      <c r="I141" s="143"/>
      <c r="J141" s="144">
        <f>ROUND(I141*H141,2)</f>
        <v>0</v>
      </c>
      <c r="K141" s="140" t="s">
        <v>254</v>
      </c>
      <c r="L141" s="33"/>
      <c r="M141" s="145" t="s">
        <v>1</v>
      </c>
      <c r="N141" s="146" t="s">
        <v>52</v>
      </c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AR141" s="149" t="s">
        <v>226</v>
      </c>
      <c r="AT141" s="149" t="s">
        <v>221</v>
      </c>
      <c r="AU141" s="149" t="s">
        <v>96</v>
      </c>
      <c r="AY141" s="17" t="s">
        <v>219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7" t="s">
        <v>94</v>
      </c>
      <c r="BK141" s="150">
        <f>ROUND(I141*H141,2)</f>
        <v>0</v>
      </c>
      <c r="BL141" s="17" t="s">
        <v>226</v>
      </c>
      <c r="BM141" s="149" t="s">
        <v>2774</v>
      </c>
    </row>
    <row r="142" spans="2:65" s="1" customFormat="1" ht="11.25">
      <c r="B142" s="33"/>
      <c r="D142" s="179" t="s">
        <v>256</v>
      </c>
      <c r="F142" s="180" t="s">
        <v>2775</v>
      </c>
      <c r="I142" s="181"/>
      <c r="L142" s="33"/>
      <c r="M142" s="182"/>
      <c r="T142" s="57"/>
      <c r="AT142" s="17" t="s">
        <v>256</v>
      </c>
      <c r="AU142" s="17" t="s">
        <v>96</v>
      </c>
    </row>
    <row r="143" spans="2:65" s="14" customFormat="1" ht="11.25">
      <c r="B143" s="165"/>
      <c r="D143" s="152" t="s">
        <v>228</v>
      </c>
      <c r="E143" s="166" t="s">
        <v>1</v>
      </c>
      <c r="F143" s="167" t="s">
        <v>2776</v>
      </c>
      <c r="H143" s="168">
        <v>5</v>
      </c>
      <c r="I143" s="169"/>
      <c r="L143" s="165"/>
      <c r="M143" s="170"/>
      <c r="T143" s="171"/>
      <c r="AT143" s="166" t="s">
        <v>228</v>
      </c>
      <c r="AU143" s="166" t="s">
        <v>96</v>
      </c>
      <c r="AV143" s="14" t="s">
        <v>96</v>
      </c>
      <c r="AW143" s="14" t="s">
        <v>42</v>
      </c>
      <c r="AX143" s="14" t="s">
        <v>87</v>
      </c>
      <c r="AY143" s="166" t="s">
        <v>219</v>
      </c>
    </row>
    <row r="144" spans="2:65" s="14" customFormat="1" ht="11.25">
      <c r="B144" s="165"/>
      <c r="D144" s="152" t="s">
        <v>228</v>
      </c>
      <c r="E144" s="166" t="s">
        <v>1</v>
      </c>
      <c r="F144" s="167" t="s">
        <v>2777</v>
      </c>
      <c r="H144" s="168">
        <v>5</v>
      </c>
      <c r="I144" s="169"/>
      <c r="L144" s="165"/>
      <c r="M144" s="170"/>
      <c r="T144" s="171"/>
      <c r="AT144" s="166" t="s">
        <v>228</v>
      </c>
      <c r="AU144" s="166" t="s">
        <v>96</v>
      </c>
      <c r="AV144" s="14" t="s">
        <v>96</v>
      </c>
      <c r="AW144" s="14" t="s">
        <v>42</v>
      </c>
      <c r="AX144" s="14" t="s">
        <v>87</v>
      </c>
      <c r="AY144" s="166" t="s">
        <v>219</v>
      </c>
    </row>
    <row r="145" spans="2:65" s="13" customFormat="1" ht="11.25">
      <c r="B145" s="158"/>
      <c r="D145" s="152" t="s">
        <v>228</v>
      </c>
      <c r="E145" s="159" t="s">
        <v>1</v>
      </c>
      <c r="F145" s="160" t="s">
        <v>242</v>
      </c>
      <c r="H145" s="161">
        <v>10</v>
      </c>
      <c r="I145" s="162"/>
      <c r="L145" s="158"/>
      <c r="M145" s="163"/>
      <c r="T145" s="164"/>
      <c r="AT145" s="159" t="s">
        <v>228</v>
      </c>
      <c r="AU145" s="159" t="s">
        <v>96</v>
      </c>
      <c r="AV145" s="13" t="s">
        <v>236</v>
      </c>
      <c r="AW145" s="13" t="s">
        <v>42</v>
      </c>
      <c r="AX145" s="13" t="s">
        <v>94</v>
      </c>
      <c r="AY145" s="159" t="s">
        <v>219</v>
      </c>
    </row>
    <row r="146" spans="2:65" s="1" customFormat="1" ht="16.5" customHeight="1">
      <c r="B146" s="33"/>
      <c r="C146" s="138" t="s">
        <v>226</v>
      </c>
      <c r="D146" s="138" t="s">
        <v>221</v>
      </c>
      <c r="E146" s="139" t="s">
        <v>2778</v>
      </c>
      <c r="F146" s="140" t="s">
        <v>2779</v>
      </c>
      <c r="G146" s="141" t="s">
        <v>224</v>
      </c>
      <c r="H146" s="142">
        <v>42</v>
      </c>
      <c r="I146" s="143"/>
      <c r="J146" s="144">
        <f>ROUND(I146*H146,2)</f>
        <v>0</v>
      </c>
      <c r="K146" s="140" t="s">
        <v>254</v>
      </c>
      <c r="L146" s="33"/>
      <c r="M146" s="145" t="s">
        <v>1</v>
      </c>
      <c r="N146" s="146" t="s">
        <v>52</v>
      </c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49" t="s">
        <v>226</v>
      </c>
      <c r="AT146" s="149" t="s">
        <v>221</v>
      </c>
      <c r="AU146" s="149" t="s">
        <v>96</v>
      </c>
      <c r="AY146" s="17" t="s">
        <v>219</v>
      </c>
      <c r="BE146" s="150">
        <f>IF(N146="základní",J146,0)</f>
        <v>0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7" t="s">
        <v>94</v>
      </c>
      <c r="BK146" s="150">
        <f>ROUND(I146*H146,2)</f>
        <v>0</v>
      </c>
      <c r="BL146" s="17" t="s">
        <v>226</v>
      </c>
      <c r="BM146" s="149" t="s">
        <v>2780</v>
      </c>
    </row>
    <row r="147" spans="2:65" s="1" customFormat="1" ht="11.25">
      <c r="B147" s="33"/>
      <c r="D147" s="179" t="s">
        <v>256</v>
      </c>
      <c r="F147" s="180" t="s">
        <v>2781</v>
      </c>
      <c r="I147" s="181"/>
      <c r="L147" s="33"/>
      <c r="M147" s="182"/>
      <c r="T147" s="57"/>
      <c r="AT147" s="17" t="s">
        <v>256</v>
      </c>
      <c r="AU147" s="17" t="s">
        <v>96</v>
      </c>
    </row>
    <row r="148" spans="2:65" s="12" customFormat="1" ht="11.25">
      <c r="B148" s="151"/>
      <c r="D148" s="152" t="s">
        <v>228</v>
      </c>
      <c r="E148" s="153" t="s">
        <v>1</v>
      </c>
      <c r="F148" s="154" t="s">
        <v>2782</v>
      </c>
      <c r="H148" s="153" t="s">
        <v>1</v>
      </c>
      <c r="I148" s="155"/>
      <c r="L148" s="151"/>
      <c r="M148" s="156"/>
      <c r="T148" s="157"/>
      <c r="AT148" s="153" t="s">
        <v>228</v>
      </c>
      <c r="AU148" s="153" t="s">
        <v>96</v>
      </c>
      <c r="AV148" s="12" t="s">
        <v>94</v>
      </c>
      <c r="AW148" s="12" t="s">
        <v>42</v>
      </c>
      <c r="AX148" s="12" t="s">
        <v>87</v>
      </c>
      <c r="AY148" s="153" t="s">
        <v>219</v>
      </c>
    </row>
    <row r="149" spans="2:65" s="14" customFormat="1" ht="11.25">
      <c r="B149" s="165"/>
      <c r="D149" s="152" t="s">
        <v>228</v>
      </c>
      <c r="E149" s="166" t="s">
        <v>1</v>
      </c>
      <c r="F149" s="167" t="s">
        <v>2783</v>
      </c>
      <c r="H149" s="168">
        <v>10</v>
      </c>
      <c r="I149" s="169"/>
      <c r="L149" s="165"/>
      <c r="M149" s="170"/>
      <c r="T149" s="171"/>
      <c r="AT149" s="166" t="s">
        <v>228</v>
      </c>
      <c r="AU149" s="166" t="s">
        <v>96</v>
      </c>
      <c r="AV149" s="14" t="s">
        <v>96</v>
      </c>
      <c r="AW149" s="14" t="s">
        <v>42</v>
      </c>
      <c r="AX149" s="14" t="s">
        <v>87</v>
      </c>
      <c r="AY149" s="166" t="s">
        <v>219</v>
      </c>
    </row>
    <row r="150" spans="2:65" s="14" customFormat="1" ht="11.25">
      <c r="B150" s="165"/>
      <c r="D150" s="152" t="s">
        <v>228</v>
      </c>
      <c r="E150" s="166" t="s">
        <v>1</v>
      </c>
      <c r="F150" s="167" t="s">
        <v>2784</v>
      </c>
      <c r="H150" s="168">
        <v>32</v>
      </c>
      <c r="I150" s="169"/>
      <c r="L150" s="165"/>
      <c r="M150" s="170"/>
      <c r="T150" s="171"/>
      <c r="AT150" s="166" t="s">
        <v>228</v>
      </c>
      <c r="AU150" s="166" t="s">
        <v>96</v>
      </c>
      <c r="AV150" s="14" t="s">
        <v>96</v>
      </c>
      <c r="AW150" s="14" t="s">
        <v>42</v>
      </c>
      <c r="AX150" s="14" t="s">
        <v>87</v>
      </c>
      <c r="AY150" s="166" t="s">
        <v>219</v>
      </c>
    </row>
    <row r="151" spans="2:65" s="13" customFormat="1" ht="11.25">
      <c r="B151" s="158"/>
      <c r="D151" s="152" t="s">
        <v>228</v>
      </c>
      <c r="E151" s="159" t="s">
        <v>1</v>
      </c>
      <c r="F151" s="160" t="s">
        <v>242</v>
      </c>
      <c r="H151" s="161">
        <v>42</v>
      </c>
      <c r="I151" s="162"/>
      <c r="L151" s="158"/>
      <c r="M151" s="163"/>
      <c r="T151" s="164"/>
      <c r="AT151" s="159" t="s">
        <v>228</v>
      </c>
      <c r="AU151" s="159" t="s">
        <v>96</v>
      </c>
      <c r="AV151" s="13" t="s">
        <v>236</v>
      </c>
      <c r="AW151" s="13" t="s">
        <v>42</v>
      </c>
      <c r="AX151" s="13" t="s">
        <v>94</v>
      </c>
      <c r="AY151" s="159" t="s">
        <v>219</v>
      </c>
    </row>
    <row r="152" spans="2:65" s="1" customFormat="1" ht="24.2" customHeight="1">
      <c r="B152" s="33"/>
      <c r="C152" s="183" t="s">
        <v>269</v>
      </c>
      <c r="D152" s="183" t="s">
        <v>472</v>
      </c>
      <c r="E152" s="184" t="s">
        <v>2785</v>
      </c>
      <c r="F152" s="185" t="s">
        <v>2786</v>
      </c>
      <c r="G152" s="186" t="s">
        <v>272</v>
      </c>
      <c r="H152" s="187">
        <v>6</v>
      </c>
      <c r="I152" s="188"/>
      <c r="J152" s="189">
        <f>ROUND(I152*H152,2)</f>
        <v>0</v>
      </c>
      <c r="K152" s="185" t="s">
        <v>2740</v>
      </c>
      <c r="L152" s="190"/>
      <c r="M152" s="191" t="s">
        <v>1</v>
      </c>
      <c r="N152" s="192" t="s">
        <v>52</v>
      </c>
      <c r="P152" s="147">
        <f>O152*H152</f>
        <v>0</v>
      </c>
      <c r="Q152" s="147">
        <v>0.22</v>
      </c>
      <c r="R152" s="147">
        <f>Q152*H152</f>
        <v>1.32</v>
      </c>
      <c r="S152" s="147">
        <v>0</v>
      </c>
      <c r="T152" s="148">
        <f>S152*H152</f>
        <v>0</v>
      </c>
      <c r="AR152" s="149" t="s">
        <v>295</v>
      </c>
      <c r="AT152" s="149" t="s">
        <v>472</v>
      </c>
      <c r="AU152" s="149" t="s">
        <v>96</v>
      </c>
      <c r="AY152" s="17" t="s">
        <v>219</v>
      </c>
      <c r="BE152" s="150">
        <f>IF(N152="základní",J152,0)</f>
        <v>0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7" t="s">
        <v>94</v>
      </c>
      <c r="BK152" s="150">
        <f>ROUND(I152*H152,2)</f>
        <v>0</v>
      </c>
      <c r="BL152" s="17" t="s">
        <v>226</v>
      </c>
      <c r="BM152" s="149" t="s">
        <v>2787</v>
      </c>
    </row>
    <row r="153" spans="2:65" s="14" customFormat="1" ht="11.25">
      <c r="B153" s="165"/>
      <c r="D153" s="152" t="s">
        <v>228</v>
      </c>
      <c r="E153" s="166" t="s">
        <v>1</v>
      </c>
      <c r="F153" s="167" t="s">
        <v>2788</v>
      </c>
      <c r="H153" s="168">
        <v>6</v>
      </c>
      <c r="I153" s="169"/>
      <c r="L153" s="165"/>
      <c r="M153" s="170"/>
      <c r="T153" s="171"/>
      <c r="AT153" s="166" t="s">
        <v>228</v>
      </c>
      <c r="AU153" s="166" t="s">
        <v>96</v>
      </c>
      <c r="AV153" s="14" t="s">
        <v>96</v>
      </c>
      <c r="AW153" s="14" t="s">
        <v>42</v>
      </c>
      <c r="AX153" s="14" t="s">
        <v>94</v>
      </c>
      <c r="AY153" s="166" t="s">
        <v>219</v>
      </c>
    </row>
    <row r="154" spans="2:65" s="12" customFormat="1" ht="11.25">
      <c r="B154" s="151"/>
      <c r="D154" s="152" t="s">
        <v>228</v>
      </c>
      <c r="E154" s="153" t="s">
        <v>1</v>
      </c>
      <c r="F154" s="154" t="s">
        <v>2789</v>
      </c>
      <c r="H154" s="153" t="s">
        <v>1</v>
      </c>
      <c r="I154" s="155"/>
      <c r="L154" s="151"/>
      <c r="M154" s="156"/>
      <c r="T154" s="157"/>
      <c r="AT154" s="153" t="s">
        <v>228</v>
      </c>
      <c r="AU154" s="153" t="s">
        <v>96</v>
      </c>
      <c r="AV154" s="12" t="s">
        <v>94</v>
      </c>
      <c r="AW154" s="12" t="s">
        <v>42</v>
      </c>
      <c r="AX154" s="12" t="s">
        <v>87</v>
      </c>
      <c r="AY154" s="153" t="s">
        <v>219</v>
      </c>
    </row>
    <row r="155" spans="2:65" s="12" customFormat="1" ht="11.25">
      <c r="B155" s="151"/>
      <c r="D155" s="152" t="s">
        <v>228</v>
      </c>
      <c r="E155" s="153" t="s">
        <v>1</v>
      </c>
      <c r="F155" s="154" t="s">
        <v>2790</v>
      </c>
      <c r="H155" s="153" t="s">
        <v>1</v>
      </c>
      <c r="I155" s="155"/>
      <c r="L155" s="151"/>
      <c r="M155" s="156"/>
      <c r="T155" s="157"/>
      <c r="AT155" s="153" t="s">
        <v>228</v>
      </c>
      <c r="AU155" s="153" t="s">
        <v>96</v>
      </c>
      <c r="AV155" s="12" t="s">
        <v>94</v>
      </c>
      <c r="AW155" s="12" t="s">
        <v>42</v>
      </c>
      <c r="AX155" s="12" t="s">
        <v>87</v>
      </c>
      <c r="AY155" s="153" t="s">
        <v>219</v>
      </c>
    </row>
    <row r="156" spans="2:65" s="1" customFormat="1" ht="21.75" customHeight="1">
      <c r="B156" s="33"/>
      <c r="C156" s="138" t="s">
        <v>277</v>
      </c>
      <c r="D156" s="138" t="s">
        <v>221</v>
      </c>
      <c r="E156" s="139" t="s">
        <v>2791</v>
      </c>
      <c r="F156" s="140" t="s">
        <v>2792</v>
      </c>
      <c r="G156" s="141" t="s">
        <v>224</v>
      </c>
      <c r="H156" s="142">
        <v>10</v>
      </c>
      <c r="I156" s="143"/>
      <c r="J156" s="144">
        <f>ROUND(I156*H156,2)</f>
        <v>0</v>
      </c>
      <c r="K156" s="140" t="s">
        <v>254</v>
      </c>
      <c r="L156" s="33"/>
      <c r="M156" s="145" t="s">
        <v>1</v>
      </c>
      <c r="N156" s="146" t="s">
        <v>52</v>
      </c>
      <c r="P156" s="147">
        <f>O156*H156</f>
        <v>0</v>
      </c>
      <c r="Q156" s="147">
        <v>0.27</v>
      </c>
      <c r="R156" s="147">
        <f>Q156*H156</f>
        <v>2.7</v>
      </c>
      <c r="S156" s="147">
        <v>0</v>
      </c>
      <c r="T156" s="148">
        <f>S156*H156</f>
        <v>0</v>
      </c>
      <c r="AR156" s="149" t="s">
        <v>226</v>
      </c>
      <c r="AT156" s="149" t="s">
        <v>221</v>
      </c>
      <c r="AU156" s="149" t="s">
        <v>96</v>
      </c>
      <c r="AY156" s="17" t="s">
        <v>219</v>
      </c>
      <c r="BE156" s="150">
        <f>IF(N156="základní",J156,0)</f>
        <v>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7" t="s">
        <v>94</v>
      </c>
      <c r="BK156" s="150">
        <f>ROUND(I156*H156,2)</f>
        <v>0</v>
      </c>
      <c r="BL156" s="17" t="s">
        <v>226</v>
      </c>
      <c r="BM156" s="149" t="s">
        <v>2793</v>
      </c>
    </row>
    <row r="157" spans="2:65" s="1" customFormat="1" ht="11.25">
      <c r="B157" s="33"/>
      <c r="D157" s="179" t="s">
        <v>256</v>
      </c>
      <c r="F157" s="180" t="s">
        <v>2794</v>
      </c>
      <c r="I157" s="181"/>
      <c r="L157" s="33"/>
      <c r="M157" s="182"/>
      <c r="T157" s="57"/>
      <c r="AT157" s="17" t="s">
        <v>256</v>
      </c>
      <c r="AU157" s="17" t="s">
        <v>96</v>
      </c>
    </row>
    <row r="158" spans="2:65" s="14" customFormat="1" ht="11.25">
      <c r="B158" s="165"/>
      <c r="D158" s="152" t="s">
        <v>228</v>
      </c>
      <c r="E158" s="166" t="s">
        <v>1</v>
      </c>
      <c r="F158" s="167" t="s">
        <v>2795</v>
      </c>
      <c r="H158" s="168">
        <v>10</v>
      </c>
      <c r="I158" s="169"/>
      <c r="L158" s="165"/>
      <c r="M158" s="170"/>
      <c r="T158" s="171"/>
      <c r="AT158" s="166" t="s">
        <v>228</v>
      </c>
      <c r="AU158" s="166" t="s">
        <v>96</v>
      </c>
      <c r="AV158" s="14" t="s">
        <v>96</v>
      </c>
      <c r="AW158" s="14" t="s">
        <v>42</v>
      </c>
      <c r="AX158" s="14" t="s">
        <v>94</v>
      </c>
      <c r="AY158" s="166" t="s">
        <v>219</v>
      </c>
    </row>
    <row r="159" spans="2:65" s="12" customFormat="1" ht="11.25">
      <c r="B159" s="151"/>
      <c r="D159" s="152" t="s">
        <v>228</v>
      </c>
      <c r="E159" s="153" t="s">
        <v>1</v>
      </c>
      <c r="F159" s="154" t="s">
        <v>2796</v>
      </c>
      <c r="H159" s="153" t="s">
        <v>1</v>
      </c>
      <c r="I159" s="155"/>
      <c r="L159" s="151"/>
      <c r="M159" s="156"/>
      <c r="T159" s="157"/>
      <c r="AT159" s="153" t="s">
        <v>228</v>
      </c>
      <c r="AU159" s="153" t="s">
        <v>96</v>
      </c>
      <c r="AV159" s="12" t="s">
        <v>94</v>
      </c>
      <c r="AW159" s="12" t="s">
        <v>42</v>
      </c>
      <c r="AX159" s="12" t="s">
        <v>87</v>
      </c>
      <c r="AY159" s="153" t="s">
        <v>219</v>
      </c>
    </row>
    <row r="160" spans="2:65" s="1" customFormat="1" ht="16.5" customHeight="1">
      <c r="B160" s="33"/>
      <c r="C160" s="138" t="s">
        <v>288</v>
      </c>
      <c r="D160" s="138" t="s">
        <v>221</v>
      </c>
      <c r="E160" s="139" t="s">
        <v>2797</v>
      </c>
      <c r="F160" s="140" t="s">
        <v>2798</v>
      </c>
      <c r="G160" s="141" t="s">
        <v>382</v>
      </c>
      <c r="H160" s="142">
        <v>10</v>
      </c>
      <c r="I160" s="143"/>
      <c r="J160" s="144">
        <f>ROUND(I160*H160,2)</f>
        <v>0</v>
      </c>
      <c r="K160" s="140" t="s">
        <v>254</v>
      </c>
      <c r="L160" s="33"/>
      <c r="M160" s="145" t="s">
        <v>1</v>
      </c>
      <c r="N160" s="146" t="s">
        <v>52</v>
      </c>
      <c r="P160" s="147">
        <f>O160*H160</f>
        <v>0</v>
      </c>
      <c r="Q160" s="147">
        <v>0</v>
      </c>
      <c r="R160" s="147">
        <f>Q160*H160</f>
        <v>0</v>
      </c>
      <c r="S160" s="147">
        <v>0</v>
      </c>
      <c r="T160" s="148">
        <f>S160*H160</f>
        <v>0</v>
      </c>
      <c r="AR160" s="149" t="s">
        <v>226</v>
      </c>
      <c r="AT160" s="149" t="s">
        <v>221</v>
      </c>
      <c r="AU160" s="149" t="s">
        <v>96</v>
      </c>
      <c r="AY160" s="17" t="s">
        <v>219</v>
      </c>
      <c r="BE160" s="150">
        <f>IF(N160="základní",J160,0)</f>
        <v>0</v>
      </c>
      <c r="BF160" s="150">
        <f>IF(N160="snížená",J160,0)</f>
        <v>0</v>
      </c>
      <c r="BG160" s="150">
        <f>IF(N160="zákl. přenesená",J160,0)</f>
        <v>0</v>
      </c>
      <c r="BH160" s="150">
        <f>IF(N160="sníž. přenesená",J160,0)</f>
        <v>0</v>
      </c>
      <c r="BI160" s="150">
        <f>IF(N160="nulová",J160,0)</f>
        <v>0</v>
      </c>
      <c r="BJ160" s="17" t="s">
        <v>94</v>
      </c>
      <c r="BK160" s="150">
        <f>ROUND(I160*H160,2)</f>
        <v>0</v>
      </c>
      <c r="BL160" s="17" t="s">
        <v>226</v>
      </c>
      <c r="BM160" s="149" t="s">
        <v>2799</v>
      </c>
    </row>
    <row r="161" spans="2:65" s="1" customFormat="1" ht="11.25">
      <c r="B161" s="33"/>
      <c r="D161" s="179" t="s">
        <v>256</v>
      </c>
      <c r="F161" s="180" t="s">
        <v>2800</v>
      </c>
      <c r="I161" s="181"/>
      <c r="L161" s="33"/>
      <c r="M161" s="182"/>
      <c r="T161" s="57"/>
      <c r="AT161" s="17" t="s">
        <v>256</v>
      </c>
      <c r="AU161" s="17" t="s">
        <v>96</v>
      </c>
    </row>
    <row r="162" spans="2:65" s="14" customFormat="1" ht="11.25">
      <c r="B162" s="165"/>
      <c r="D162" s="152" t="s">
        <v>228</v>
      </c>
      <c r="E162" s="166" t="s">
        <v>1</v>
      </c>
      <c r="F162" s="167" t="s">
        <v>2776</v>
      </c>
      <c r="H162" s="168">
        <v>5</v>
      </c>
      <c r="I162" s="169"/>
      <c r="L162" s="165"/>
      <c r="M162" s="170"/>
      <c r="T162" s="171"/>
      <c r="AT162" s="166" t="s">
        <v>228</v>
      </c>
      <c r="AU162" s="166" t="s">
        <v>96</v>
      </c>
      <c r="AV162" s="14" t="s">
        <v>96</v>
      </c>
      <c r="AW162" s="14" t="s">
        <v>42</v>
      </c>
      <c r="AX162" s="14" t="s">
        <v>87</v>
      </c>
      <c r="AY162" s="166" t="s">
        <v>219</v>
      </c>
    </row>
    <row r="163" spans="2:65" s="14" customFormat="1" ht="11.25">
      <c r="B163" s="165"/>
      <c r="D163" s="152" t="s">
        <v>228</v>
      </c>
      <c r="E163" s="166" t="s">
        <v>1</v>
      </c>
      <c r="F163" s="167" t="s">
        <v>2777</v>
      </c>
      <c r="H163" s="168">
        <v>5</v>
      </c>
      <c r="I163" s="169"/>
      <c r="L163" s="165"/>
      <c r="M163" s="170"/>
      <c r="T163" s="171"/>
      <c r="AT163" s="166" t="s">
        <v>228</v>
      </c>
      <c r="AU163" s="166" t="s">
        <v>96</v>
      </c>
      <c r="AV163" s="14" t="s">
        <v>96</v>
      </c>
      <c r="AW163" s="14" t="s">
        <v>42</v>
      </c>
      <c r="AX163" s="14" t="s">
        <v>87</v>
      </c>
      <c r="AY163" s="166" t="s">
        <v>219</v>
      </c>
    </row>
    <row r="164" spans="2:65" s="13" customFormat="1" ht="11.25">
      <c r="B164" s="158"/>
      <c r="D164" s="152" t="s">
        <v>228</v>
      </c>
      <c r="E164" s="159" t="s">
        <v>1</v>
      </c>
      <c r="F164" s="160" t="s">
        <v>242</v>
      </c>
      <c r="H164" s="161">
        <v>10</v>
      </c>
      <c r="I164" s="162"/>
      <c r="L164" s="158"/>
      <c r="M164" s="163"/>
      <c r="T164" s="164"/>
      <c r="AT164" s="159" t="s">
        <v>228</v>
      </c>
      <c r="AU164" s="159" t="s">
        <v>96</v>
      </c>
      <c r="AV164" s="13" t="s">
        <v>236</v>
      </c>
      <c r="AW164" s="13" t="s">
        <v>42</v>
      </c>
      <c r="AX164" s="13" t="s">
        <v>94</v>
      </c>
      <c r="AY164" s="159" t="s">
        <v>219</v>
      </c>
    </row>
    <row r="165" spans="2:65" s="1" customFormat="1" ht="24.2" customHeight="1">
      <c r="B165" s="33"/>
      <c r="C165" s="183" t="s">
        <v>295</v>
      </c>
      <c r="D165" s="183" t="s">
        <v>472</v>
      </c>
      <c r="E165" s="184" t="s">
        <v>2801</v>
      </c>
      <c r="F165" s="185" t="s">
        <v>2802</v>
      </c>
      <c r="G165" s="186" t="s">
        <v>382</v>
      </c>
      <c r="H165" s="187">
        <v>1</v>
      </c>
      <c r="I165" s="188"/>
      <c r="J165" s="189">
        <f>ROUND(I165*H165,2)</f>
        <v>0</v>
      </c>
      <c r="K165" s="185" t="s">
        <v>2740</v>
      </c>
      <c r="L165" s="190"/>
      <c r="M165" s="191" t="s">
        <v>1</v>
      </c>
      <c r="N165" s="192" t="s">
        <v>52</v>
      </c>
      <c r="P165" s="147">
        <f>O165*H165</f>
        <v>0</v>
      </c>
      <c r="Q165" s="147">
        <v>0.3</v>
      </c>
      <c r="R165" s="147">
        <f>Q165*H165</f>
        <v>0.3</v>
      </c>
      <c r="S165" s="147">
        <v>0</v>
      </c>
      <c r="T165" s="148">
        <f>S165*H165</f>
        <v>0</v>
      </c>
      <c r="AR165" s="149" t="s">
        <v>295</v>
      </c>
      <c r="AT165" s="149" t="s">
        <v>472</v>
      </c>
      <c r="AU165" s="149" t="s">
        <v>96</v>
      </c>
      <c r="AY165" s="17" t="s">
        <v>219</v>
      </c>
      <c r="BE165" s="150">
        <f>IF(N165="základní",J165,0)</f>
        <v>0</v>
      </c>
      <c r="BF165" s="150">
        <f>IF(N165="snížená",J165,0)</f>
        <v>0</v>
      </c>
      <c r="BG165" s="150">
        <f>IF(N165="zákl. přenesená",J165,0)</f>
        <v>0</v>
      </c>
      <c r="BH165" s="150">
        <f>IF(N165="sníž. přenesená",J165,0)</f>
        <v>0</v>
      </c>
      <c r="BI165" s="150">
        <f>IF(N165="nulová",J165,0)</f>
        <v>0</v>
      </c>
      <c r="BJ165" s="17" t="s">
        <v>94</v>
      </c>
      <c r="BK165" s="150">
        <f>ROUND(I165*H165,2)</f>
        <v>0</v>
      </c>
      <c r="BL165" s="17" t="s">
        <v>226</v>
      </c>
      <c r="BM165" s="149" t="s">
        <v>2803</v>
      </c>
    </row>
    <row r="166" spans="2:65" s="14" customFormat="1" ht="11.25">
      <c r="B166" s="165"/>
      <c r="D166" s="152" t="s">
        <v>228</v>
      </c>
      <c r="E166" s="166" t="s">
        <v>1</v>
      </c>
      <c r="F166" s="167" t="s">
        <v>2804</v>
      </c>
      <c r="H166" s="168">
        <v>1</v>
      </c>
      <c r="I166" s="169"/>
      <c r="L166" s="165"/>
      <c r="M166" s="170"/>
      <c r="T166" s="171"/>
      <c r="AT166" s="166" t="s">
        <v>228</v>
      </c>
      <c r="AU166" s="166" t="s">
        <v>96</v>
      </c>
      <c r="AV166" s="14" t="s">
        <v>96</v>
      </c>
      <c r="AW166" s="14" t="s">
        <v>42</v>
      </c>
      <c r="AX166" s="14" t="s">
        <v>94</v>
      </c>
      <c r="AY166" s="166" t="s">
        <v>219</v>
      </c>
    </row>
    <row r="167" spans="2:65" s="1" customFormat="1" ht="24.2" customHeight="1">
      <c r="B167" s="33"/>
      <c r="C167" s="183" t="s">
        <v>301</v>
      </c>
      <c r="D167" s="183" t="s">
        <v>472</v>
      </c>
      <c r="E167" s="184" t="s">
        <v>2805</v>
      </c>
      <c r="F167" s="185" t="s">
        <v>2806</v>
      </c>
      <c r="G167" s="186" t="s">
        <v>382</v>
      </c>
      <c r="H167" s="187">
        <v>1</v>
      </c>
      <c r="I167" s="188"/>
      <c r="J167" s="189">
        <f>ROUND(I167*H167,2)</f>
        <v>0</v>
      </c>
      <c r="K167" s="185" t="s">
        <v>2740</v>
      </c>
      <c r="L167" s="190"/>
      <c r="M167" s="191" t="s">
        <v>1</v>
      </c>
      <c r="N167" s="192" t="s">
        <v>52</v>
      </c>
      <c r="P167" s="147">
        <f>O167*H167</f>
        <v>0</v>
      </c>
      <c r="Q167" s="147">
        <v>0.3</v>
      </c>
      <c r="R167" s="147">
        <f>Q167*H167</f>
        <v>0.3</v>
      </c>
      <c r="S167" s="147">
        <v>0</v>
      </c>
      <c r="T167" s="148">
        <f>S167*H167</f>
        <v>0</v>
      </c>
      <c r="AR167" s="149" t="s">
        <v>295</v>
      </c>
      <c r="AT167" s="149" t="s">
        <v>472</v>
      </c>
      <c r="AU167" s="149" t="s">
        <v>96</v>
      </c>
      <c r="AY167" s="17" t="s">
        <v>219</v>
      </c>
      <c r="BE167" s="150">
        <f>IF(N167="základní",J167,0)</f>
        <v>0</v>
      </c>
      <c r="BF167" s="150">
        <f>IF(N167="snížená",J167,0)</f>
        <v>0</v>
      </c>
      <c r="BG167" s="150">
        <f>IF(N167="zákl. přenesená",J167,0)</f>
        <v>0</v>
      </c>
      <c r="BH167" s="150">
        <f>IF(N167="sníž. přenesená",J167,0)</f>
        <v>0</v>
      </c>
      <c r="BI167" s="150">
        <f>IF(N167="nulová",J167,0)</f>
        <v>0</v>
      </c>
      <c r="BJ167" s="17" t="s">
        <v>94</v>
      </c>
      <c r="BK167" s="150">
        <f>ROUND(I167*H167,2)</f>
        <v>0</v>
      </c>
      <c r="BL167" s="17" t="s">
        <v>226</v>
      </c>
      <c r="BM167" s="149" t="s">
        <v>2807</v>
      </c>
    </row>
    <row r="168" spans="2:65" s="14" customFormat="1" ht="11.25">
      <c r="B168" s="165"/>
      <c r="D168" s="152" t="s">
        <v>228</v>
      </c>
      <c r="E168" s="166" t="s">
        <v>1</v>
      </c>
      <c r="F168" s="167" t="s">
        <v>2808</v>
      </c>
      <c r="H168" s="168">
        <v>1</v>
      </c>
      <c r="I168" s="169"/>
      <c r="L168" s="165"/>
      <c r="M168" s="170"/>
      <c r="T168" s="171"/>
      <c r="AT168" s="166" t="s">
        <v>228</v>
      </c>
      <c r="AU168" s="166" t="s">
        <v>96</v>
      </c>
      <c r="AV168" s="14" t="s">
        <v>96</v>
      </c>
      <c r="AW168" s="14" t="s">
        <v>42</v>
      </c>
      <c r="AX168" s="14" t="s">
        <v>94</v>
      </c>
      <c r="AY168" s="166" t="s">
        <v>219</v>
      </c>
    </row>
    <row r="169" spans="2:65" s="1" customFormat="1" ht="24.2" customHeight="1">
      <c r="B169" s="33"/>
      <c r="C169" s="183" t="s">
        <v>170</v>
      </c>
      <c r="D169" s="183" t="s">
        <v>472</v>
      </c>
      <c r="E169" s="184" t="s">
        <v>2809</v>
      </c>
      <c r="F169" s="185" t="s">
        <v>2810</v>
      </c>
      <c r="G169" s="186" t="s">
        <v>382</v>
      </c>
      <c r="H169" s="187">
        <v>1</v>
      </c>
      <c r="I169" s="188"/>
      <c r="J169" s="189">
        <f>ROUND(I169*H169,2)</f>
        <v>0</v>
      </c>
      <c r="K169" s="185" t="s">
        <v>2740</v>
      </c>
      <c r="L169" s="190"/>
      <c r="M169" s="191" t="s">
        <v>1</v>
      </c>
      <c r="N169" s="192" t="s">
        <v>52</v>
      </c>
      <c r="P169" s="147">
        <f>O169*H169</f>
        <v>0</v>
      </c>
      <c r="Q169" s="147">
        <v>0.3</v>
      </c>
      <c r="R169" s="147">
        <f>Q169*H169</f>
        <v>0.3</v>
      </c>
      <c r="S169" s="147">
        <v>0</v>
      </c>
      <c r="T169" s="148">
        <f>S169*H169</f>
        <v>0</v>
      </c>
      <c r="AR169" s="149" t="s">
        <v>295</v>
      </c>
      <c r="AT169" s="149" t="s">
        <v>472</v>
      </c>
      <c r="AU169" s="149" t="s">
        <v>96</v>
      </c>
      <c r="AY169" s="17" t="s">
        <v>219</v>
      </c>
      <c r="BE169" s="150">
        <f>IF(N169="základní",J169,0)</f>
        <v>0</v>
      </c>
      <c r="BF169" s="150">
        <f>IF(N169="snížená",J169,0)</f>
        <v>0</v>
      </c>
      <c r="BG169" s="150">
        <f>IF(N169="zákl. přenesená",J169,0)</f>
        <v>0</v>
      </c>
      <c r="BH169" s="150">
        <f>IF(N169="sníž. přenesená",J169,0)</f>
        <v>0</v>
      </c>
      <c r="BI169" s="150">
        <f>IF(N169="nulová",J169,0)</f>
        <v>0</v>
      </c>
      <c r="BJ169" s="17" t="s">
        <v>94</v>
      </c>
      <c r="BK169" s="150">
        <f>ROUND(I169*H169,2)</f>
        <v>0</v>
      </c>
      <c r="BL169" s="17" t="s">
        <v>226</v>
      </c>
      <c r="BM169" s="149" t="s">
        <v>2811</v>
      </c>
    </row>
    <row r="170" spans="2:65" s="14" customFormat="1" ht="11.25">
      <c r="B170" s="165"/>
      <c r="D170" s="152" t="s">
        <v>228</v>
      </c>
      <c r="E170" s="166" t="s">
        <v>1</v>
      </c>
      <c r="F170" s="167" t="s">
        <v>2812</v>
      </c>
      <c r="H170" s="168">
        <v>1</v>
      </c>
      <c r="I170" s="169"/>
      <c r="L170" s="165"/>
      <c r="M170" s="170"/>
      <c r="T170" s="171"/>
      <c r="AT170" s="166" t="s">
        <v>228</v>
      </c>
      <c r="AU170" s="166" t="s">
        <v>96</v>
      </c>
      <c r="AV170" s="14" t="s">
        <v>96</v>
      </c>
      <c r="AW170" s="14" t="s">
        <v>42</v>
      </c>
      <c r="AX170" s="14" t="s">
        <v>94</v>
      </c>
      <c r="AY170" s="166" t="s">
        <v>219</v>
      </c>
    </row>
    <row r="171" spans="2:65" s="1" customFormat="1" ht="24.2" customHeight="1">
      <c r="B171" s="33"/>
      <c r="C171" s="183" t="s">
        <v>323</v>
      </c>
      <c r="D171" s="183" t="s">
        <v>472</v>
      </c>
      <c r="E171" s="184" t="s">
        <v>2813</v>
      </c>
      <c r="F171" s="185" t="s">
        <v>2814</v>
      </c>
      <c r="G171" s="186" t="s">
        <v>382</v>
      </c>
      <c r="H171" s="187">
        <v>1</v>
      </c>
      <c r="I171" s="188"/>
      <c r="J171" s="189">
        <f>ROUND(I171*H171,2)</f>
        <v>0</v>
      </c>
      <c r="K171" s="185" t="s">
        <v>2740</v>
      </c>
      <c r="L171" s="190"/>
      <c r="M171" s="191" t="s">
        <v>1</v>
      </c>
      <c r="N171" s="192" t="s">
        <v>52</v>
      </c>
      <c r="P171" s="147">
        <f>O171*H171</f>
        <v>0</v>
      </c>
      <c r="Q171" s="147">
        <v>0.3</v>
      </c>
      <c r="R171" s="147">
        <f>Q171*H171</f>
        <v>0.3</v>
      </c>
      <c r="S171" s="147">
        <v>0</v>
      </c>
      <c r="T171" s="148">
        <f>S171*H171</f>
        <v>0</v>
      </c>
      <c r="AR171" s="149" t="s">
        <v>295</v>
      </c>
      <c r="AT171" s="149" t="s">
        <v>472</v>
      </c>
      <c r="AU171" s="149" t="s">
        <v>96</v>
      </c>
      <c r="AY171" s="17" t="s">
        <v>219</v>
      </c>
      <c r="BE171" s="150">
        <f>IF(N171="základní",J171,0)</f>
        <v>0</v>
      </c>
      <c r="BF171" s="150">
        <f>IF(N171="snížená",J171,0)</f>
        <v>0</v>
      </c>
      <c r="BG171" s="150">
        <f>IF(N171="zákl. přenesená",J171,0)</f>
        <v>0</v>
      </c>
      <c r="BH171" s="150">
        <f>IF(N171="sníž. přenesená",J171,0)</f>
        <v>0</v>
      </c>
      <c r="BI171" s="150">
        <f>IF(N171="nulová",J171,0)</f>
        <v>0</v>
      </c>
      <c r="BJ171" s="17" t="s">
        <v>94</v>
      </c>
      <c r="BK171" s="150">
        <f>ROUND(I171*H171,2)</f>
        <v>0</v>
      </c>
      <c r="BL171" s="17" t="s">
        <v>226</v>
      </c>
      <c r="BM171" s="149" t="s">
        <v>2815</v>
      </c>
    </row>
    <row r="172" spans="2:65" s="14" customFormat="1" ht="11.25">
      <c r="B172" s="165"/>
      <c r="D172" s="152" t="s">
        <v>228</v>
      </c>
      <c r="E172" s="166" t="s">
        <v>1</v>
      </c>
      <c r="F172" s="167" t="s">
        <v>2816</v>
      </c>
      <c r="H172" s="168">
        <v>1</v>
      </c>
      <c r="I172" s="169"/>
      <c r="L172" s="165"/>
      <c r="M172" s="170"/>
      <c r="T172" s="171"/>
      <c r="AT172" s="166" t="s">
        <v>228</v>
      </c>
      <c r="AU172" s="166" t="s">
        <v>96</v>
      </c>
      <c r="AV172" s="14" t="s">
        <v>96</v>
      </c>
      <c r="AW172" s="14" t="s">
        <v>42</v>
      </c>
      <c r="AX172" s="14" t="s">
        <v>94</v>
      </c>
      <c r="AY172" s="166" t="s">
        <v>219</v>
      </c>
    </row>
    <row r="173" spans="2:65" s="1" customFormat="1" ht="24.2" customHeight="1">
      <c r="B173" s="33"/>
      <c r="C173" s="183" t="s">
        <v>8</v>
      </c>
      <c r="D173" s="183" t="s">
        <v>472</v>
      </c>
      <c r="E173" s="184" t="s">
        <v>2817</v>
      </c>
      <c r="F173" s="185" t="s">
        <v>2818</v>
      </c>
      <c r="G173" s="186" t="s">
        <v>382</v>
      </c>
      <c r="H173" s="187">
        <v>1</v>
      </c>
      <c r="I173" s="188"/>
      <c r="J173" s="189">
        <f>ROUND(I173*H173,2)</f>
        <v>0</v>
      </c>
      <c r="K173" s="185" t="s">
        <v>2740</v>
      </c>
      <c r="L173" s="190"/>
      <c r="M173" s="191" t="s">
        <v>1</v>
      </c>
      <c r="N173" s="192" t="s">
        <v>52</v>
      </c>
      <c r="P173" s="147">
        <f>O173*H173</f>
        <v>0</v>
      </c>
      <c r="Q173" s="147">
        <v>0.3</v>
      </c>
      <c r="R173" s="147">
        <f>Q173*H173</f>
        <v>0.3</v>
      </c>
      <c r="S173" s="147">
        <v>0</v>
      </c>
      <c r="T173" s="148">
        <f>S173*H173</f>
        <v>0</v>
      </c>
      <c r="AR173" s="149" t="s">
        <v>295</v>
      </c>
      <c r="AT173" s="149" t="s">
        <v>472</v>
      </c>
      <c r="AU173" s="149" t="s">
        <v>96</v>
      </c>
      <c r="AY173" s="17" t="s">
        <v>219</v>
      </c>
      <c r="BE173" s="150">
        <f>IF(N173="základní",J173,0)</f>
        <v>0</v>
      </c>
      <c r="BF173" s="150">
        <f>IF(N173="snížená",J173,0)</f>
        <v>0</v>
      </c>
      <c r="BG173" s="150">
        <f>IF(N173="zákl. přenesená",J173,0)</f>
        <v>0</v>
      </c>
      <c r="BH173" s="150">
        <f>IF(N173="sníž. přenesená",J173,0)</f>
        <v>0</v>
      </c>
      <c r="BI173" s="150">
        <f>IF(N173="nulová",J173,0)</f>
        <v>0</v>
      </c>
      <c r="BJ173" s="17" t="s">
        <v>94</v>
      </c>
      <c r="BK173" s="150">
        <f>ROUND(I173*H173,2)</f>
        <v>0</v>
      </c>
      <c r="BL173" s="17" t="s">
        <v>226</v>
      </c>
      <c r="BM173" s="149" t="s">
        <v>2819</v>
      </c>
    </row>
    <row r="174" spans="2:65" s="14" customFormat="1" ht="11.25">
      <c r="B174" s="165"/>
      <c r="D174" s="152" t="s">
        <v>228</v>
      </c>
      <c r="E174" s="166" t="s">
        <v>1</v>
      </c>
      <c r="F174" s="167" t="s">
        <v>2820</v>
      </c>
      <c r="H174" s="168">
        <v>1</v>
      </c>
      <c r="I174" s="169"/>
      <c r="L174" s="165"/>
      <c r="M174" s="170"/>
      <c r="T174" s="171"/>
      <c r="AT174" s="166" t="s">
        <v>228</v>
      </c>
      <c r="AU174" s="166" t="s">
        <v>96</v>
      </c>
      <c r="AV174" s="14" t="s">
        <v>96</v>
      </c>
      <c r="AW174" s="14" t="s">
        <v>42</v>
      </c>
      <c r="AX174" s="14" t="s">
        <v>94</v>
      </c>
      <c r="AY174" s="166" t="s">
        <v>219</v>
      </c>
    </row>
    <row r="175" spans="2:65" s="1" customFormat="1" ht="16.5" customHeight="1">
      <c r="B175" s="33"/>
      <c r="C175" s="183" t="s">
        <v>338</v>
      </c>
      <c r="D175" s="183" t="s">
        <v>472</v>
      </c>
      <c r="E175" s="184" t="s">
        <v>2821</v>
      </c>
      <c r="F175" s="185" t="s">
        <v>2822</v>
      </c>
      <c r="G175" s="186" t="s">
        <v>382</v>
      </c>
      <c r="H175" s="187">
        <v>2</v>
      </c>
      <c r="I175" s="188"/>
      <c r="J175" s="189">
        <f>ROUND(I175*H175,2)</f>
        <v>0</v>
      </c>
      <c r="K175" s="185" t="s">
        <v>2740</v>
      </c>
      <c r="L175" s="190"/>
      <c r="M175" s="191" t="s">
        <v>1</v>
      </c>
      <c r="N175" s="192" t="s">
        <v>52</v>
      </c>
      <c r="P175" s="147">
        <f>O175*H175</f>
        <v>0</v>
      </c>
      <c r="Q175" s="147">
        <v>0.3</v>
      </c>
      <c r="R175" s="147">
        <f>Q175*H175</f>
        <v>0.6</v>
      </c>
      <c r="S175" s="147">
        <v>0</v>
      </c>
      <c r="T175" s="148">
        <f>S175*H175</f>
        <v>0</v>
      </c>
      <c r="AR175" s="149" t="s">
        <v>295</v>
      </c>
      <c r="AT175" s="149" t="s">
        <v>472</v>
      </c>
      <c r="AU175" s="149" t="s">
        <v>96</v>
      </c>
      <c r="AY175" s="17" t="s">
        <v>219</v>
      </c>
      <c r="BE175" s="150">
        <f>IF(N175="základní",J175,0)</f>
        <v>0</v>
      </c>
      <c r="BF175" s="150">
        <f>IF(N175="snížená",J175,0)</f>
        <v>0</v>
      </c>
      <c r="BG175" s="150">
        <f>IF(N175="zákl. přenesená",J175,0)</f>
        <v>0</v>
      </c>
      <c r="BH175" s="150">
        <f>IF(N175="sníž. přenesená",J175,0)</f>
        <v>0</v>
      </c>
      <c r="BI175" s="150">
        <f>IF(N175="nulová",J175,0)</f>
        <v>0</v>
      </c>
      <c r="BJ175" s="17" t="s">
        <v>94</v>
      </c>
      <c r="BK175" s="150">
        <f>ROUND(I175*H175,2)</f>
        <v>0</v>
      </c>
      <c r="BL175" s="17" t="s">
        <v>226</v>
      </c>
      <c r="BM175" s="149" t="s">
        <v>2823</v>
      </c>
    </row>
    <row r="176" spans="2:65" s="14" customFormat="1" ht="11.25">
      <c r="B176" s="165"/>
      <c r="D176" s="152" t="s">
        <v>228</v>
      </c>
      <c r="E176" s="166" t="s">
        <v>1</v>
      </c>
      <c r="F176" s="167" t="s">
        <v>2824</v>
      </c>
      <c r="H176" s="168">
        <v>2</v>
      </c>
      <c r="I176" s="169"/>
      <c r="L176" s="165"/>
      <c r="M176" s="170"/>
      <c r="T176" s="171"/>
      <c r="AT176" s="166" t="s">
        <v>228</v>
      </c>
      <c r="AU176" s="166" t="s">
        <v>96</v>
      </c>
      <c r="AV176" s="14" t="s">
        <v>96</v>
      </c>
      <c r="AW176" s="14" t="s">
        <v>42</v>
      </c>
      <c r="AX176" s="14" t="s">
        <v>94</v>
      </c>
      <c r="AY176" s="166" t="s">
        <v>219</v>
      </c>
    </row>
    <row r="177" spans="2:65" s="1" customFormat="1" ht="16.5" customHeight="1">
      <c r="B177" s="33"/>
      <c r="C177" s="183" t="s">
        <v>345</v>
      </c>
      <c r="D177" s="183" t="s">
        <v>472</v>
      </c>
      <c r="E177" s="184" t="s">
        <v>2825</v>
      </c>
      <c r="F177" s="185" t="s">
        <v>2826</v>
      </c>
      <c r="G177" s="186" t="s">
        <v>382</v>
      </c>
      <c r="H177" s="187">
        <v>2</v>
      </c>
      <c r="I177" s="188"/>
      <c r="J177" s="189">
        <f>ROUND(I177*H177,2)</f>
        <v>0</v>
      </c>
      <c r="K177" s="185" t="s">
        <v>2740</v>
      </c>
      <c r="L177" s="190"/>
      <c r="M177" s="191" t="s">
        <v>1</v>
      </c>
      <c r="N177" s="192" t="s">
        <v>52</v>
      </c>
      <c r="P177" s="147">
        <f>O177*H177</f>
        <v>0</v>
      </c>
      <c r="Q177" s="147">
        <v>0.3</v>
      </c>
      <c r="R177" s="147">
        <f>Q177*H177</f>
        <v>0.6</v>
      </c>
      <c r="S177" s="147">
        <v>0</v>
      </c>
      <c r="T177" s="148">
        <f>S177*H177</f>
        <v>0</v>
      </c>
      <c r="AR177" s="149" t="s">
        <v>295</v>
      </c>
      <c r="AT177" s="149" t="s">
        <v>472</v>
      </c>
      <c r="AU177" s="149" t="s">
        <v>96</v>
      </c>
      <c r="AY177" s="17" t="s">
        <v>219</v>
      </c>
      <c r="BE177" s="150">
        <f>IF(N177="základní",J177,0)</f>
        <v>0</v>
      </c>
      <c r="BF177" s="150">
        <f>IF(N177="snížená",J177,0)</f>
        <v>0</v>
      </c>
      <c r="BG177" s="150">
        <f>IF(N177="zákl. přenesená",J177,0)</f>
        <v>0</v>
      </c>
      <c r="BH177" s="150">
        <f>IF(N177="sníž. přenesená",J177,0)</f>
        <v>0</v>
      </c>
      <c r="BI177" s="150">
        <f>IF(N177="nulová",J177,0)</f>
        <v>0</v>
      </c>
      <c r="BJ177" s="17" t="s">
        <v>94</v>
      </c>
      <c r="BK177" s="150">
        <f>ROUND(I177*H177,2)</f>
        <v>0</v>
      </c>
      <c r="BL177" s="17" t="s">
        <v>226</v>
      </c>
      <c r="BM177" s="149" t="s">
        <v>2827</v>
      </c>
    </row>
    <row r="178" spans="2:65" s="14" customFormat="1" ht="11.25">
      <c r="B178" s="165"/>
      <c r="D178" s="152" t="s">
        <v>228</v>
      </c>
      <c r="E178" s="166" t="s">
        <v>1</v>
      </c>
      <c r="F178" s="167" t="s">
        <v>2828</v>
      </c>
      <c r="H178" s="168">
        <v>2</v>
      </c>
      <c r="I178" s="169"/>
      <c r="L178" s="165"/>
      <c r="M178" s="170"/>
      <c r="T178" s="171"/>
      <c r="AT178" s="166" t="s">
        <v>228</v>
      </c>
      <c r="AU178" s="166" t="s">
        <v>96</v>
      </c>
      <c r="AV178" s="14" t="s">
        <v>96</v>
      </c>
      <c r="AW178" s="14" t="s">
        <v>42</v>
      </c>
      <c r="AX178" s="14" t="s">
        <v>94</v>
      </c>
      <c r="AY178" s="166" t="s">
        <v>219</v>
      </c>
    </row>
    <row r="179" spans="2:65" s="1" customFormat="1" ht="16.5" customHeight="1">
      <c r="B179" s="33"/>
      <c r="C179" s="183" t="s">
        <v>352</v>
      </c>
      <c r="D179" s="183" t="s">
        <v>472</v>
      </c>
      <c r="E179" s="184" t="s">
        <v>2829</v>
      </c>
      <c r="F179" s="185" t="s">
        <v>2830</v>
      </c>
      <c r="G179" s="186" t="s">
        <v>382</v>
      </c>
      <c r="H179" s="187">
        <v>1</v>
      </c>
      <c r="I179" s="188"/>
      <c r="J179" s="189">
        <f>ROUND(I179*H179,2)</f>
        <v>0</v>
      </c>
      <c r="K179" s="185" t="s">
        <v>2740</v>
      </c>
      <c r="L179" s="190"/>
      <c r="M179" s="191" t="s">
        <v>1</v>
      </c>
      <c r="N179" s="192" t="s">
        <v>52</v>
      </c>
      <c r="P179" s="147">
        <f>O179*H179</f>
        <v>0</v>
      </c>
      <c r="Q179" s="147">
        <v>0.3</v>
      </c>
      <c r="R179" s="147">
        <f>Q179*H179</f>
        <v>0.3</v>
      </c>
      <c r="S179" s="147">
        <v>0</v>
      </c>
      <c r="T179" s="148">
        <f>S179*H179</f>
        <v>0</v>
      </c>
      <c r="AR179" s="149" t="s">
        <v>295</v>
      </c>
      <c r="AT179" s="149" t="s">
        <v>472</v>
      </c>
      <c r="AU179" s="149" t="s">
        <v>96</v>
      </c>
      <c r="AY179" s="17" t="s">
        <v>219</v>
      </c>
      <c r="BE179" s="150">
        <f>IF(N179="základní",J179,0)</f>
        <v>0</v>
      </c>
      <c r="BF179" s="150">
        <f>IF(N179="snížená",J179,0)</f>
        <v>0</v>
      </c>
      <c r="BG179" s="150">
        <f>IF(N179="zákl. přenesená",J179,0)</f>
        <v>0</v>
      </c>
      <c r="BH179" s="150">
        <f>IF(N179="sníž. přenesená",J179,0)</f>
        <v>0</v>
      </c>
      <c r="BI179" s="150">
        <f>IF(N179="nulová",J179,0)</f>
        <v>0</v>
      </c>
      <c r="BJ179" s="17" t="s">
        <v>94</v>
      </c>
      <c r="BK179" s="150">
        <f>ROUND(I179*H179,2)</f>
        <v>0</v>
      </c>
      <c r="BL179" s="17" t="s">
        <v>226</v>
      </c>
      <c r="BM179" s="149" t="s">
        <v>2831</v>
      </c>
    </row>
    <row r="180" spans="2:65" s="14" customFormat="1" ht="11.25">
      <c r="B180" s="165"/>
      <c r="D180" s="152" t="s">
        <v>228</v>
      </c>
      <c r="E180" s="166" t="s">
        <v>1</v>
      </c>
      <c r="F180" s="167" t="s">
        <v>2832</v>
      </c>
      <c r="H180" s="168">
        <v>1</v>
      </c>
      <c r="I180" s="169"/>
      <c r="L180" s="165"/>
      <c r="M180" s="170"/>
      <c r="T180" s="171"/>
      <c r="AT180" s="166" t="s">
        <v>228</v>
      </c>
      <c r="AU180" s="166" t="s">
        <v>96</v>
      </c>
      <c r="AV180" s="14" t="s">
        <v>96</v>
      </c>
      <c r="AW180" s="14" t="s">
        <v>42</v>
      </c>
      <c r="AX180" s="14" t="s">
        <v>94</v>
      </c>
      <c r="AY180" s="166" t="s">
        <v>219</v>
      </c>
    </row>
    <row r="181" spans="2:65" s="1" customFormat="1" ht="21.75" customHeight="1">
      <c r="B181" s="33"/>
      <c r="C181" s="138" t="s">
        <v>359</v>
      </c>
      <c r="D181" s="138" t="s">
        <v>221</v>
      </c>
      <c r="E181" s="139" t="s">
        <v>2833</v>
      </c>
      <c r="F181" s="140" t="s">
        <v>2834</v>
      </c>
      <c r="G181" s="141" t="s">
        <v>382</v>
      </c>
      <c r="H181" s="142">
        <v>5</v>
      </c>
      <c r="I181" s="143"/>
      <c r="J181" s="144">
        <f>ROUND(I181*H181,2)</f>
        <v>0</v>
      </c>
      <c r="K181" s="140" t="s">
        <v>254</v>
      </c>
      <c r="L181" s="33"/>
      <c r="M181" s="145" t="s">
        <v>1</v>
      </c>
      <c r="N181" s="146" t="s">
        <v>52</v>
      </c>
      <c r="P181" s="147">
        <f>O181*H181</f>
        <v>0</v>
      </c>
      <c r="Q181" s="147">
        <v>6.0000000000000002E-5</v>
      </c>
      <c r="R181" s="147">
        <f>Q181*H181</f>
        <v>3.0000000000000003E-4</v>
      </c>
      <c r="S181" s="147">
        <v>0</v>
      </c>
      <c r="T181" s="148">
        <f>S181*H181</f>
        <v>0</v>
      </c>
      <c r="AR181" s="149" t="s">
        <v>226</v>
      </c>
      <c r="AT181" s="149" t="s">
        <v>221</v>
      </c>
      <c r="AU181" s="149" t="s">
        <v>96</v>
      </c>
      <c r="AY181" s="17" t="s">
        <v>219</v>
      </c>
      <c r="BE181" s="150">
        <f>IF(N181="základní",J181,0)</f>
        <v>0</v>
      </c>
      <c r="BF181" s="150">
        <f>IF(N181="snížená",J181,0)</f>
        <v>0</v>
      </c>
      <c r="BG181" s="150">
        <f>IF(N181="zákl. přenesená",J181,0)</f>
        <v>0</v>
      </c>
      <c r="BH181" s="150">
        <f>IF(N181="sníž. přenesená",J181,0)</f>
        <v>0</v>
      </c>
      <c r="BI181" s="150">
        <f>IF(N181="nulová",J181,0)</f>
        <v>0</v>
      </c>
      <c r="BJ181" s="17" t="s">
        <v>94</v>
      </c>
      <c r="BK181" s="150">
        <f>ROUND(I181*H181,2)</f>
        <v>0</v>
      </c>
      <c r="BL181" s="17" t="s">
        <v>226</v>
      </c>
      <c r="BM181" s="149" t="s">
        <v>2835</v>
      </c>
    </row>
    <row r="182" spans="2:65" s="1" customFormat="1" ht="11.25">
      <c r="B182" s="33"/>
      <c r="D182" s="179" t="s">
        <v>256</v>
      </c>
      <c r="F182" s="180" t="s">
        <v>2836</v>
      </c>
      <c r="I182" s="181"/>
      <c r="L182" s="33"/>
      <c r="M182" s="182"/>
      <c r="T182" s="57"/>
      <c r="AT182" s="17" t="s">
        <v>256</v>
      </c>
      <c r="AU182" s="17" t="s">
        <v>96</v>
      </c>
    </row>
    <row r="183" spans="2:65" s="14" customFormat="1" ht="11.25">
      <c r="B183" s="165"/>
      <c r="D183" s="152" t="s">
        <v>228</v>
      </c>
      <c r="E183" s="166" t="s">
        <v>1</v>
      </c>
      <c r="F183" s="167" t="s">
        <v>2837</v>
      </c>
      <c r="H183" s="168">
        <v>5</v>
      </c>
      <c r="I183" s="169"/>
      <c r="L183" s="165"/>
      <c r="M183" s="170"/>
      <c r="T183" s="171"/>
      <c r="AT183" s="166" t="s">
        <v>228</v>
      </c>
      <c r="AU183" s="166" t="s">
        <v>96</v>
      </c>
      <c r="AV183" s="14" t="s">
        <v>96</v>
      </c>
      <c r="AW183" s="14" t="s">
        <v>42</v>
      </c>
      <c r="AX183" s="14" t="s">
        <v>94</v>
      </c>
      <c r="AY183" s="166" t="s">
        <v>219</v>
      </c>
    </row>
    <row r="184" spans="2:65" s="12" customFormat="1" ht="11.25">
      <c r="B184" s="151"/>
      <c r="D184" s="152" t="s">
        <v>228</v>
      </c>
      <c r="E184" s="153" t="s">
        <v>1</v>
      </c>
      <c r="F184" s="154" t="s">
        <v>2838</v>
      </c>
      <c r="H184" s="153" t="s">
        <v>1</v>
      </c>
      <c r="I184" s="155"/>
      <c r="L184" s="151"/>
      <c r="M184" s="156"/>
      <c r="T184" s="157"/>
      <c r="AT184" s="153" t="s">
        <v>228</v>
      </c>
      <c r="AU184" s="153" t="s">
        <v>96</v>
      </c>
      <c r="AV184" s="12" t="s">
        <v>94</v>
      </c>
      <c r="AW184" s="12" t="s">
        <v>42</v>
      </c>
      <c r="AX184" s="12" t="s">
        <v>87</v>
      </c>
      <c r="AY184" s="153" t="s">
        <v>219</v>
      </c>
    </row>
    <row r="185" spans="2:65" s="1" customFormat="1" ht="21.75" customHeight="1">
      <c r="B185" s="33"/>
      <c r="C185" s="138" t="s">
        <v>366</v>
      </c>
      <c r="D185" s="138" t="s">
        <v>221</v>
      </c>
      <c r="E185" s="139" t="s">
        <v>2839</v>
      </c>
      <c r="F185" s="140" t="s">
        <v>2840</v>
      </c>
      <c r="G185" s="141" t="s">
        <v>382</v>
      </c>
      <c r="H185" s="142">
        <v>5</v>
      </c>
      <c r="I185" s="143"/>
      <c r="J185" s="144">
        <f>ROUND(I185*H185,2)</f>
        <v>0</v>
      </c>
      <c r="K185" s="140" t="s">
        <v>254</v>
      </c>
      <c r="L185" s="33"/>
      <c r="M185" s="145" t="s">
        <v>1</v>
      </c>
      <c r="N185" s="146" t="s">
        <v>52</v>
      </c>
      <c r="P185" s="147">
        <f>O185*H185</f>
        <v>0</v>
      </c>
      <c r="Q185" s="147">
        <v>5.0000000000000002E-5</v>
      </c>
      <c r="R185" s="147">
        <f>Q185*H185</f>
        <v>2.5000000000000001E-4</v>
      </c>
      <c r="S185" s="147">
        <v>0</v>
      </c>
      <c r="T185" s="148">
        <f>S185*H185</f>
        <v>0</v>
      </c>
      <c r="AR185" s="149" t="s">
        <v>226</v>
      </c>
      <c r="AT185" s="149" t="s">
        <v>221</v>
      </c>
      <c r="AU185" s="149" t="s">
        <v>96</v>
      </c>
      <c r="AY185" s="17" t="s">
        <v>219</v>
      </c>
      <c r="BE185" s="150">
        <f>IF(N185="základní",J185,0)</f>
        <v>0</v>
      </c>
      <c r="BF185" s="150">
        <f>IF(N185="snížená",J185,0)</f>
        <v>0</v>
      </c>
      <c r="BG185" s="150">
        <f>IF(N185="zákl. přenesená",J185,0)</f>
        <v>0</v>
      </c>
      <c r="BH185" s="150">
        <f>IF(N185="sníž. přenesená",J185,0)</f>
        <v>0</v>
      </c>
      <c r="BI185" s="150">
        <f>IF(N185="nulová",J185,0)</f>
        <v>0</v>
      </c>
      <c r="BJ185" s="17" t="s">
        <v>94</v>
      </c>
      <c r="BK185" s="150">
        <f>ROUND(I185*H185,2)</f>
        <v>0</v>
      </c>
      <c r="BL185" s="17" t="s">
        <v>226</v>
      </c>
      <c r="BM185" s="149" t="s">
        <v>2841</v>
      </c>
    </row>
    <row r="186" spans="2:65" s="1" customFormat="1" ht="11.25">
      <c r="B186" s="33"/>
      <c r="D186" s="179" t="s">
        <v>256</v>
      </c>
      <c r="F186" s="180" t="s">
        <v>2842</v>
      </c>
      <c r="I186" s="181"/>
      <c r="L186" s="33"/>
      <c r="M186" s="182"/>
      <c r="T186" s="57"/>
      <c r="AT186" s="17" t="s">
        <v>256</v>
      </c>
      <c r="AU186" s="17" t="s">
        <v>96</v>
      </c>
    </row>
    <row r="187" spans="2:65" s="14" customFormat="1" ht="11.25">
      <c r="B187" s="165"/>
      <c r="D187" s="152" t="s">
        <v>228</v>
      </c>
      <c r="E187" s="166" t="s">
        <v>1</v>
      </c>
      <c r="F187" s="167" t="s">
        <v>2843</v>
      </c>
      <c r="H187" s="168">
        <v>5</v>
      </c>
      <c r="I187" s="169"/>
      <c r="L187" s="165"/>
      <c r="M187" s="170"/>
      <c r="T187" s="171"/>
      <c r="AT187" s="166" t="s">
        <v>228</v>
      </c>
      <c r="AU187" s="166" t="s">
        <v>96</v>
      </c>
      <c r="AV187" s="14" t="s">
        <v>96</v>
      </c>
      <c r="AW187" s="14" t="s">
        <v>42</v>
      </c>
      <c r="AX187" s="14" t="s">
        <v>94</v>
      </c>
      <c r="AY187" s="166" t="s">
        <v>219</v>
      </c>
    </row>
    <row r="188" spans="2:65" s="1" customFormat="1" ht="16.5" customHeight="1">
      <c r="B188" s="33"/>
      <c r="C188" s="183" t="s">
        <v>373</v>
      </c>
      <c r="D188" s="183" t="s">
        <v>472</v>
      </c>
      <c r="E188" s="184" t="s">
        <v>2844</v>
      </c>
      <c r="F188" s="185" t="s">
        <v>2845</v>
      </c>
      <c r="G188" s="186" t="s">
        <v>382</v>
      </c>
      <c r="H188" s="187">
        <v>20</v>
      </c>
      <c r="I188" s="188"/>
      <c r="J188" s="189">
        <f>ROUND(I188*H188,2)</f>
        <v>0</v>
      </c>
      <c r="K188" s="185" t="s">
        <v>254</v>
      </c>
      <c r="L188" s="190"/>
      <c r="M188" s="191" t="s">
        <v>1</v>
      </c>
      <c r="N188" s="192" t="s">
        <v>52</v>
      </c>
      <c r="P188" s="147">
        <f>O188*H188</f>
        <v>0</v>
      </c>
      <c r="Q188" s="147">
        <v>7.0899999999999999E-3</v>
      </c>
      <c r="R188" s="147">
        <f>Q188*H188</f>
        <v>0.14180000000000001</v>
      </c>
      <c r="S188" s="147">
        <v>0</v>
      </c>
      <c r="T188" s="148">
        <f>S188*H188</f>
        <v>0</v>
      </c>
      <c r="AR188" s="149" t="s">
        <v>295</v>
      </c>
      <c r="AT188" s="149" t="s">
        <v>472</v>
      </c>
      <c r="AU188" s="149" t="s">
        <v>96</v>
      </c>
      <c r="AY188" s="17" t="s">
        <v>219</v>
      </c>
      <c r="BE188" s="150">
        <f>IF(N188="základní",J188,0)</f>
        <v>0</v>
      </c>
      <c r="BF188" s="150">
        <f>IF(N188="snížená",J188,0)</f>
        <v>0</v>
      </c>
      <c r="BG188" s="150">
        <f>IF(N188="zákl. přenesená",J188,0)</f>
        <v>0</v>
      </c>
      <c r="BH188" s="150">
        <f>IF(N188="sníž. přenesená",J188,0)</f>
        <v>0</v>
      </c>
      <c r="BI188" s="150">
        <f>IF(N188="nulová",J188,0)</f>
        <v>0</v>
      </c>
      <c r="BJ188" s="17" t="s">
        <v>94</v>
      </c>
      <c r="BK188" s="150">
        <f>ROUND(I188*H188,2)</f>
        <v>0</v>
      </c>
      <c r="BL188" s="17" t="s">
        <v>226</v>
      </c>
      <c r="BM188" s="149" t="s">
        <v>2846</v>
      </c>
    </row>
    <row r="189" spans="2:65" s="14" customFormat="1" ht="11.25">
      <c r="B189" s="165"/>
      <c r="D189" s="152" t="s">
        <v>228</v>
      </c>
      <c r="E189" s="166" t="s">
        <v>1</v>
      </c>
      <c r="F189" s="167" t="s">
        <v>2847</v>
      </c>
      <c r="H189" s="168">
        <v>20</v>
      </c>
      <c r="I189" s="169"/>
      <c r="L189" s="165"/>
      <c r="M189" s="170"/>
      <c r="T189" s="171"/>
      <c r="AT189" s="166" t="s">
        <v>228</v>
      </c>
      <c r="AU189" s="166" t="s">
        <v>96</v>
      </c>
      <c r="AV189" s="14" t="s">
        <v>96</v>
      </c>
      <c r="AW189" s="14" t="s">
        <v>42</v>
      </c>
      <c r="AX189" s="14" t="s">
        <v>94</v>
      </c>
      <c r="AY189" s="166" t="s">
        <v>219</v>
      </c>
    </row>
    <row r="190" spans="2:65" s="1" customFormat="1" ht="16.5" customHeight="1">
      <c r="B190" s="33"/>
      <c r="C190" s="183" t="s">
        <v>379</v>
      </c>
      <c r="D190" s="183" t="s">
        <v>472</v>
      </c>
      <c r="E190" s="184" t="s">
        <v>2848</v>
      </c>
      <c r="F190" s="185" t="s">
        <v>2849</v>
      </c>
      <c r="G190" s="186" t="s">
        <v>624</v>
      </c>
      <c r="H190" s="187">
        <v>31.5</v>
      </c>
      <c r="I190" s="188"/>
      <c r="J190" s="189">
        <f>ROUND(I190*H190,2)</f>
        <v>0</v>
      </c>
      <c r="K190" s="185" t="s">
        <v>2740</v>
      </c>
      <c r="L190" s="190"/>
      <c r="M190" s="191" t="s">
        <v>1</v>
      </c>
      <c r="N190" s="192" t="s">
        <v>52</v>
      </c>
      <c r="P190" s="147">
        <f>O190*H190</f>
        <v>0</v>
      </c>
      <c r="Q190" s="147">
        <v>3.8E-3</v>
      </c>
      <c r="R190" s="147">
        <f>Q190*H190</f>
        <v>0.1197</v>
      </c>
      <c r="S190" s="147">
        <v>0</v>
      </c>
      <c r="T190" s="148">
        <f>S190*H190</f>
        <v>0</v>
      </c>
      <c r="AR190" s="149" t="s">
        <v>295</v>
      </c>
      <c r="AT190" s="149" t="s">
        <v>472</v>
      </c>
      <c r="AU190" s="149" t="s">
        <v>96</v>
      </c>
      <c r="AY190" s="17" t="s">
        <v>219</v>
      </c>
      <c r="BE190" s="150">
        <f>IF(N190="základní",J190,0)</f>
        <v>0</v>
      </c>
      <c r="BF190" s="150">
        <f>IF(N190="snížená",J190,0)</f>
        <v>0</v>
      </c>
      <c r="BG190" s="150">
        <f>IF(N190="zákl. přenesená",J190,0)</f>
        <v>0</v>
      </c>
      <c r="BH190" s="150">
        <f>IF(N190="sníž. přenesená",J190,0)</f>
        <v>0</v>
      </c>
      <c r="BI190" s="150">
        <f>IF(N190="nulová",J190,0)</f>
        <v>0</v>
      </c>
      <c r="BJ190" s="17" t="s">
        <v>94</v>
      </c>
      <c r="BK190" s="150">
        <f>ROUND(I190*H190,2)</f>
        <v>0</v>
      </c>
      <c r="BL190" s="17" t="s">
        <v>226</v>
      </c>
      <c r="BM190" s="149" t="s">
        <v>2850</v>
      </c>
    </row>
    <row r="191" spans="2:65" s="12" customFormat="1" ht="11.25">
      <c r="B191" s="151"/>
      <c r="D191" s="152" t="s">
        <v>228</v>
      </c>
      <c r="E191" s="153" t="s">
        <v>1</v>
      </c>
      <c r="F191" s="154" t="s">
        <v>2851</v>
      </c>
      <c r="H191" s="153" t="s">
        <v>1</v>
      </c>
      <c r="I191" s="155"/>
      <c r="L191" s="151"/>
      <c r="M191" s="156"/>
      <c r="T191" s="157"/>
      <c r="AT191" s="153" t="s">
        <v>228</v>
      </c>
      <c r="AU191" s="153" t="s">
        <v>96</v>
      </c>
      <c r="AV191" s="12" t="s">
        <v>94</v>
      </c>
      <c r="AW191" s="12" t="s">
        <v>42</v>
      </c>
      <c r="AX191" s="12" t="s">
        <v>87</v>
      </c>
      <c r="AY191" s="153" t="s">
        <v>219</v>
      </c>
    </row>
    <row r="192" spans="2:65" s="14" customFormat="1" ht="11.25">
      <c r="B192" s="165"/>
      <c r="D192" s="152" t="s">
        <v>228</v>
      </c>
      <c r="E192" s="166" t="s">
        <v>1</v>
      </c>
      <c r="F192" s="167" t="s">
        <v>2852</v>
      </c>
      <c r="H192" s="168">
        <v>31.5</v>
      </c>
      <c r="I192" s="169"/>
      <c r="L192" s="165"/>
      <c r="M192" s="170"/>
      <c r="T192" s="171"/>
      <c r="AT192" s="166" t="s">
        <v>228</v>
      </c>
      <c r="AU192" s="166" t="s">
        <v>96</v>
      </c>
      <c r="AV192" s="14" t="s">
        <v>96</v>
      </c>
      <c r="AW192" s="14" t="s">
        <v>42</v>
      </c>
      <c r="AX192" s="14" t="s">
        <v>94</v>
      </c>
      <c r="AY192" s="166" t="s">
        <v>219</v>
      </c>
    </row>
    <row r="193" spans="2:65" s="1" customFormat="1" ht="16.5" customHeight="1">
      <c r="B193" s="33"/>
      <c r="C193" s="138" t="s">
        <v>387</v>
      </c>
      <c r="D193" s="138" t="s">
        <v>221</v>
      </c>
      <c r="E193" s="139" t="s">
        <v>2853</v>
      </c>
      <c r="F193" s="140" t="s">
        <v>2854</v>
      </c>
      <c r="G193" s="141" t="s">
        <v>319</v>
      </c>
      <c r="H193" s="142">
        <v>1E-3</v>
      </c>
      <c r="I193" s="143"/>
      <c r="J193" s="144">
        <f>ROUND(I193*H193,2)</f>
        <v>0</v>
      </c>
      <c r="K193" s="140" t="s">
        <v>254</v>
      </c>
      <c r="L193" s="33"/>
      <c r="M193" s="145" t="s">
        <v>1</v>
      </c>
      <c r="N193" s="146" t="s">
        <v>52</v>
      </c>
      <c r="P193" s="147">
        <f>O193*H193</f>
        <v>0</v>
      </c>
      <c r="Q193" s="147">
        <v>0</v>
      </c>
      <c r="R193" s="147">
        <f>Q193*H193</f>
        <v>0</v>
      </c>
      <c r="S193" s="147">
        <v>0</v>
      </c>
      <c r="T193" s="148">
        <f>S193*H193</f>
        <v>0</v>
      </c>
      <c r="AR193" s="149" t="s">
        <v>226</v>
      </c>
      <c r="AT193" s="149" t="s">
        <v>221</v>
      </c>
      <c r="AU193" s="149" t="s">
        <v>96</v>
      </c>
      <c r="AY193" s="17" t="s">
        <v>219</v>
      </c>
      <c r="BE193" s="150">
        <f>IF(N193="základní",J193,0)</f>
        <v>0</v>
      </c>
      <c r="BF193" s="150">
        <f>IF(N193="snížená",J193,0)</f>
        <v>0</v>
      </c>
      <c r="BG193" s="150">
        <f>IF(N193="zákl. přenesená",J193,0)</f>
        <v>0</v>
      </c>
      <c r="BH193" s="150">
        <f>IF(N193="sníž. přenesená",J193,0)</f>
        <v>0</v>
      </c>
      <c r="BI193" s="150">
        <f>IF(N193="nulová",J193,0)</f>
        <v>0</v>
      </c>
      <c r="BJ193" s="17" t="s">
        <v>94</v>
      </c>
      <c r="BK193" s="150">
        <f>ROUND(I193*H193,2)</f>
        <v>0</v>
      </c>
      <c r="BL193" s="17" t="s">
        <v>226</v>
      </c>
      <c r="BM193" s="149" t="s">
        <v>2855</v>
      </c>
    </row>
    <row r="194" spans="2:65" s="1" customFormat="1" ht="11.25">
      <c r="B194" s="33"/>
      <c r="D194" s="179" t="s">
        <v>256</v>
      </c>
      <c r="F194" s="180" t="s">
        <v>2856</v>
      </c>
      <c r="I194" s="181"/>
      <c r="L194" s="33"/>
      <c r="M194" s="182"/>
      <c r="T194" s="57"/>
      <c r="AT194" s="17" t="s">
        <v>256</v>
      </c>
      <c r="AU194" s="17" t="s">
        <v>96</v>
      </c>
    </row>
    <row r="195" spans="2:65" s="14" customFormat="1" ht="11.25">
      <c r="B195" s="165"/>
      <c r="D195" s="152" t="s">
        <v>228</v>
      </c>
      <c r="E195" s="166" t="s">
        <v>1</v>
      </c>
      <c r="F195" s="167" t="s">
        <v>2857</v>
      </c>
      <c r="H195" s="168">
        <v>1E-3</v>
      </c>
      <c r="I195" s="169"/>
      <c r="L195" s="165"/>
      <c r="M195" s="170"/>
      <c r="T195" s="171"/>
      <c r="AT195" s="166" t="s">
        <v>228</v>
      </c>
      <c r="AU195" s="166" t="s">
        <v>96</v>
      </c>
      <c r="AV195" s="14" t="s">
        <v>96</v>
      </c>
      <c r="AW195" s="14" t="s">
        <v>42</v>
      </c>
      <c r="AX195" s="14" t="s">
        <v>94</v>
      </c>
      <c r="AY195" s="166" t="s">
        <v>219</v>
      </c>
    </row>
    <row r="196" spans="2:65" s="1" customFormat="1" ht="16.5" customHeight="1">
      <c r="B196" s="33"/>
      <c r="C196" s="183" t="s">
        <v>7</v>
      </c>
      <c r="D196" s="183" t="s">
        <v>472</v>
      </c>
      <c r="E196" s="184" t="s">
        <v>2858</v>
      </c>
      <c r="F196" s="185" t="s">
        <v>2859</v>
      </c>
      <c r="G196" s="186" t="s">
        <v>382</v>
      </c>
      <c r="H196" s="187">
        <v>50</v>
      </c>
      <c r="I196" s="188"/>
      <c r="J196" s="189">
        <f>ROUND(I196*H196,2)</f>
        <v>0</v>
      </c>
      <c r="K196" s="185" t="s">
        <v>2740</v>
      </c>
      <c r="L196" s="190"/>
      <c r="M196" s="191" t="s">
        <v>1</v>
      </c>
      <c r="N196" s="192" t="s">
        <v>52</v>
      </c>
      <c r="P196" s="147">
        <f>O196*H196</f>
        <v>0</v>
      </c>
      <c r="Q196" s="147">
        <v>0</v>
      </c>
      <c r="R196" s="147">
        <f>Q196*H196</f>
        <v>0</v>
      </c>
      <c r="S196" s="147">
        <v>0</v>
      </c>
      <c r="T196" s="148">
        <f>S196*H196</f>
        <v>0</v>
      </c>
      <c r="AR196" s="149" t="s">
        <v>295</v>
      </c>
      <c r="AT196" s="149" t="s">
        <v>472</v>
      </c>
      <c r="AU196" s="149" t="s">
        <v>96</v>
      </c>
      <c r="AY196" s="17" t="s">
        <v>219</v>
      </c>
      <c r="BE196" s="150">
        <f>IF(N196="základní",J196,0)</f>
        <v>0</v>
      </c>
      <c r="BF196" s="150">
        <f>IF(N196="snížená",J196,0)</f>
        <v>0</v>
      </c>
      <c r="BG196" s="150">
        <f>IF(N196="zákl. přenesená",J196,0)</f>
        <v>0</v>
      </c>
      <c r="BH196" s="150">
        <f>IF(N196="sníž. přenesená",J196,0)</f>
        <v>0</v>
      </c>
      <c r="BI196" s="150">
        <f>IF(N196="nulová",J196,0)</f>
        <v>0</v>
      </c>
      <c r="BJ196" s="17" t="s">
        <v>94</v>
      </c>
      <c r="BK196" s="150">
        <f>ROUND(I196*H196,2)</f>
        <v>0</v>
      </c>
      <c r="BL196" s="17" t="s">
        <v>226</v>
      </c>
      <c r="BM196" s="149" t="s">
        <v>2860</v>
      </c>
    </row>
    <row r="197" spans="2:65" s="14" customFormat="1" ht="11.25">
      <c r="B197" s="165"/>
      <c r="D197" s="152" t="s">
        <v>228</v>
      </c>
      <c r="E197" s="166" t="s">
        <v>1</v>
      </c>
      <c r="F197" s="167" t="s">
        <v>2861</v>
      </c>
      <c r="H197" s="168">
        <v>50</v>
      </c>
      <c r="I197" s="169"/>
      <c r="L197" s="165"/>
      <c r="M197" s="170"/>
      <c r="T197" s="171"/>
      <c r="AT197" s="166" t="s">
        <v>228</v>
      </c>
      <c r="AU197" s="166" t="s">
        <v>96</v>
      </c>
      <c r="AV197" s="14" t="s">
        <v>96</v>
      </c>
      <c r="AW197" s="14" t="s">
        <v>42</v>
      </c>
      <c r="AX197" s="14" t="s">
        <v>94</v>
      </c>
      <c r="AY197" s="166" t="s">
        <v>219</v>
      </c>
    </row>
    <row r="198" spans="2:65" s="1" customFormat="1" ht="16.5" customHeight="1">
      <c r="B198" s="33"/>
      <c r="C198" s="138" t="s">
        <v>399</v>
      </c>
      <c r="D198" s="138" t="s">
        <v>221</v>
      </c>
      <c r="E198" s="139" t="s">
        <v>2862</v>
      </c>
      <c r="F198" s="140" t="s">
        <v>2863</v>
      </c>
      <c r="G198" s="141" t="s">
        <v>382</v>
      </c>
      <c r="H198" s="142">
        <v>10</v>
      </c>
      <c r="I198" s="143"/>
      <c r="J198" s="144">
        <f>ROUND(I198*H198,2)</f>
        <v>0</v>
      </c>
      <c r="K198" s="140" t="s">
        <v>254</v>
      </c>
      <c r="L198" s="33"/>
      <c r="M198" s="145" t="s">
        <v>1</v>
      </c>
      <c r="N198" s="146" t="s">
        <v>52</v>
      </c>
      <c r="P198" s="147">
        <f>O198*H198</f>
        <v>0</v>
      </c>
      <c r="Q198" s="147">
        <v>0</v>
      </c>
      <c r="R198" s="147">
        <f>Q198*H198</f>
        <v>0</v>
      </c>
      <c r="S198" s="147">
        <v>0</v>
      </c>
      <c r="T198" s="148">
        <f>S198*H198</f>
        <v>0</v>
      </c>
      <c r="AR198" s="149" t="s">
        <v>226</v>
      </c>
      <c r="AT198" s="149" t="s">
        <v>221</v>
      </c>
      <c r="AU198" s="149" t="s">
        <v>96</v>
      </c>
      <c r="AY198" s="17" t="s">
        <v>219</v>
      </c>
      <c r="BE198" s="150">
        <f>IF(N198="základní",J198,0)</f>
        <v>0</v>
      </c>
      <c r="BF198" s="150">
        <f>IF(N198="snížená",J198,0)</f>
        <v>0</v>
      </c>
      <c r="BG198" s="150">
        <f>IF(N198="zákl. přenesená",J198,0)</f>
        <v>0</v>
      </c>
      <c r="BH198" s="150">
        <f>IF(N198="sníž. přenesená",J198,0)</f>
        <v>0</v>
      </c>
      <c r="BI198" s="150">
        <f>IF(N198="nulová",J198,0)</f>
        <v>0</v>
      </c>
      <c r="BJ198" s="17" t="s">
        <v>94</v>
      </c>
      <c r="BK198" s="150">
        <f>ROUND(I198*H198,2)</f>
        <v>0</v>
      </c>
      <c r="BL198" s="17" t="s">
        <v>226</v>
      </c>
      <c r="BM198" s="149" t="s">
        <v>2864</v>
      </c>
    </row>
    <row r="199" spans="2:65" s="1" customFormat="1" ht="11.25">
      <c r="B199" s="33"/>
      <c r="D199" s="179" t="s">
        <v>256</v>
      </c>
      <c r="F199" s="180" t="s">
        <v>2865</v>
      </c>
      <c r="I199" s="181"/>
      <c r="L199" s="33"/>
      <c r="M199" s="182"/>
      <c r="T199" s="57"/>
      <c r="AT199" s="17" t="s">
        <v>256</v>
      </c>
      <c r="AU199" s="17" t="s">
        <v>96</v>
      </c>
    </row>
    <row r="200" spans="2:65" s="14" customFormat="1" ht="11.25">
      <c r="B200" s="165"/>
      <c r="D200" s="152" t="s">
        <v>228</v>
      </c>
      <c r="E200" s="166" t="s">
        <v>1</v>
      </c>
      <c r="F200" s="167" t="s">
        <v>2866</v>
      </c>
      <c r="H200" s="168">
        <v>10</v>
      </c>
      <c r="I200" s="169"/>
      <c r="L200" s="165"/>
      <c r="M200" s="170"/>
      <c r="T200" s="171"/>
      <c r="AT200" s="166" t="s">
        <v>228</v>
      </c>
      <c r="AU200" s="166" t="s">
        <v>96</v>
      </c>
      <c r="AV200" s="14" t="s">
        <v>96</v>
      </c>
      <c r="AW200" s="14" t="s">
        <v>42</v>
      </c>
      <c r="AX200" s="14" t="s">
        <v>94</v>
      </c>
      <c r="AY200" s="166" t="s">
        <v>219</v>
      </c>
    </row>
    <row r="201" spans="2:65" s="1" customFormat="1" ht="16.5" customHeight="1">
      <c r="B201" s="33"/>
      <c r="C201" s="138" t="s">
        <v>409</v>
      </c>
      <c r="D201" s="138" t="s">
        <v>221</v>
      </c>
      <c r="E201" s="139" t="s">
        <v>2867</v>
      </c>
      <c r="F201" s="140" t="s">
        <v>2868</v>
      </c>
      <c r="G201" s="141" t="s">
        <v>224</v>
      </c>
      <c r="H201" s="142">
        <v>10</v>
      </c>
      <c r="I201" s="143"/>
      <c r="J201" s="144">
        <f>ROUND(I201*H201,2)</f>
        <v>0</v>
      </c>
      <c r="K201" s="140" t="s">
        <v>254</v>
      </c>
      <c r="L201" s="33"/>
      <c r="M201" s="145" t="s">
        <v>1</v>
      </c>
      <c r="N201" s="146" t="s">
        <v>52</v>
      </c>
      <c r="P201" s="147">
        <f>O201*H201</f>
        <v>0</v>
      </c>
      <c r="Q201" s="147">
        <v>0</v>
      </c>
      <c r="R201" s="147">
        <f>Q201*H201</f>
        <v>0</v>
      </c>
      <c r="S201" s="147">
        <v>0</v>
      </c>
      <c r="T201" s="148">
        <f>S201*H201</f>
        <v>0</v>
      </c>
      <c r="AR201" s="149" t="s">
        <v>226</v>
      </c>
      <c r="AT201" s="149" t="s">
        <v>221</v>
      </c>
      <c r="AU201" s="149" t="s">
        <v>96</v>
      </c>
      <c r="AY201" s="17" t="s">
        <v>219</v>
      </c>
      <c r="BE201" s="150">
        <f>IF(N201="základní",J201,0)</f>
        <v>0</v>
      </c>
      <c r="BF201" s="150">
        <f>IF(N201="snížená",J201,0)</f>
        <v>0</v>
      </c>
      <c r="BG201" s="150">
        <f>IF(N201="zákl. přenesená",J201,0)</f>
        <v>0</v>
      </c>
      <c r="BH201" s="150">
        <f>IF(N201="sníž. přenesená",J201,0)</f>
        <v>0</v>
      </c>
      <c r="BI201" s="150">
        <f>IF(N201="nulová",J201,0)</f>
        <v>0</v>
      </c>
      <c r="BJ201" s="17" t="s">
        <v>94</v>
      </c>
      <c r="BK201" s="150">
        <f>ROUND(I201*H201,2)</f>
        <v>0</v>
      </c>
      <c r="BL201" s="17" t="s">
        <v>226</v>
      </c>
      <c r="BM201" s="149" t="s">
        <v>2869</v>
      </c>
    </row>
    <row r="202" spans="2:65" s="1" customFormat="1" ht="11.25">
      <c r="B202" s="33"/>
      <c r="D202" s="179" t="s">
        <v>256</v>
      </c>
      <c r="F202" s="180" t="s">
        <v>2870</v>
      </c>
      <c r="I202" s="181"/>
      <c r="L202" s="33"/>
      <c r="M202" s="182"/>
      <c r="T202" s="57"/>
      <c r="AT202" s="17" t="s">
        <v>256</v>
      </c>
      <c r="AU202" s="17" t="s">
        <v>96</v>
      </c>
    </row>
    <row r="203" spans="2:65" s="14" customFormat="1" ht="11.25">
      <c r="B203" s="165"/>
      <c r="D203" s="152" t="s">
        <v>228</v>
      </c>
      <c r="E203" s="166" t="s">
        <v>1</v>
      </c>
      <c r="F203" s="167" t="s">
        <v>2871</v>
      </c>
      <c r="H203" s="168">
        <v>10</v>
      </c>
      <c r="I203" s="169"/>
      <c r="L203" s="165"/>
      <c r="M203" s="170"/>
      <c r="T203" s="171"/>
      <c r="AT203" s="166" t="s">
        <v>228</v>
      </c>
      <c r="AU203" s="166" t="s">
        <v>96</v>
      </c>
      <c r="AV203" s="14" t="s">
        <v>96</v>
      </c>
      <c r="AW203" s="14" t="s">
        <v>42</v>
      </c>
      <c r="AX203" s="14" t="s">
        <v>94</v>
      </c>
      <c r="AY203" s="166" t="s">
        <v>219</v>
      </c>
    </row>
    <row r="204" spans="2:65" s="1" customFormat="1" ht="16.5" customHeight="1">
      <c r="B204" s="33"/>
      <c r="C204" s="183" t="s">
        <v>415</v>
      </c>
      <c r="D204" s="183" t="s">
        <v>472</v>
      </c>
      <c r="E204" s="184" t="s">
        <v>2872</v>
      </c>
      <c r="F204" s="185" t="s">
        <v>2873</v>
      </c>
      <c r="G204" s="186" t="s">
        <v>272</v>
      </c>
      <c r="H204" s="187">
        <v>1</v>
      </c>
      <c r="I204" s="188"/>
      <c r="J204" s="189">
        <f>ROUND(I204*H204,2)</f>
        <v>0</v>
      </c>
      <c r="K204" s="185" t="s">
        <v>254</v>
      </c>
      <c r="L204" s="190"/>
      <c r="M204" s="191" t="s">
        <v>1</v>
      </c>
      <c r="N204" s="192" t="s">
        <v>52</v>
      </c>
      <c r="P204" s="147">
        <f>O204*H204</f>
        <v>0</v>
      </c>
      <c r="Q204" s="147">
        <v>0.2</v>
      </c>
      <c r="R204" s="147">
        <f>Q204*H204</f>
        <v>0.2</v>
      </c>
      <c r="S204" s="147">
        <v>0</v>
      </c>
      <c r="T204" s="148">
        <f>S204*H204</f>
        <v>0</v>
      </c>
      <c r="AR204" s="149" t="s">
        <v>295</v>
      </c>
      <c r="AT204" s="149" t="s">
        <v>472</v>
      </c>
      <c r="AU204" s="149" t="s">
        <v>96</v>
      </c>
      <c r="AY204" s="17" t="s">
        <v>219</v>
      </c>
      <c r="BE204" s="150">
        <f>IF(N204="základní",J204,0)</f>
        <v>0</v>
      </c>
      <c r="BF204" s="150">
        <f>IF(N204="snížená",J204,0)</f>
        <v>0</v>
      </c>
      <c r="BG204" s="150">
        <f>IF(N204="zákl. přenesená",J204,0)</f>
        <v>0</v>
      </c>
      <c r="BH204" s="150">
        <f>IF(N204="sníž. přenesená",J204,0)</f>
        <v>0</v>
      </c>
      <c r="BI204" s="150">
        <f>IF(N204="nulová",J204,0)</f>
        <v>0</v>
      </c>
      <c r="BJ204" s="17" t="s">
        <v>94</v>
      </c>
      <c r="BK204" s="150">
        <f>ROUND(I204*H204,2)</f>
        <v>0</v>
      </c>
      <c r="BL204" s="17" t="s">
        <v>226</v>
      </c>
      <c r="BM204" s="149" t="s">
        <v>2874</v>
      </c>
    </row>
    <row r="205" spans="2:65" s="14" customFormat="1" ht="11.25">
      <c r="B205" s="165"/>
      <c r="D205" s="152" t="s">
        <v>228</v>
      </c>
      <c r="E205" s="166" t="s">
        <v>1</v>
      </c>
      <c r="F205" s="167" t="s">
        <v>2875</v>
      </c>
      <c r="H205" s="168">
        <v>1</v>
      </c>
      <c r="I205" s="169"/>
      <c r="L205" s="165"/>
      <c r="M205" s="170"/>
      <c r="T205" s="171"/>
      <c r="AT205" s="166" t="s">
        <v>228</v>
      </c>
      <c r="AU205" s="166" t="s">
        <v>96</v>
      </c>
      <c r="AV205" s="14" t="s">
        <v>96</v>
      </c>
      <c r="AW205" s="14" t="s">
        <v>42</v>
      </c>
      <c r="AX205" s="14" t="s">
        <v>94</v>
      </c>
      <c r="AY205" s="166" t="s">
        <v>219</v>
      </c>
    </row>
    <row r="206" spans="2:65" s="1" customFormat="1" ht="21.75" customHeight="1">
      <c r="B206" s="33"/>
      <c r="C206" s="138" t="s">
        <v>423</v>
      </c>
      <c r="D206" s="138" t="s">
        <v>221</v>
      </c>
      <c r="E206" s="139" t="s">
        <v>2876</v>
      </c>
      <c r="F206" s="140" t="s">
        <v>2877</v>
      </c>
      <c r="G206" s="141" t="s">
        <v>382</v>
      </c>
      <c r="H206" s="142">
        <v>10</v>
      </c>
      <c r="I206" s="143"/>
      <c r="J206" s="144">
        <f>ROUND(I206*H206,2)</f>
        <v>0</v>
      </c>
      <c r="K206" s="140" t="s">
        <v>2740</v>
      </c>
      <c r="L206" s="33"/>
      <c r="M206" s="145" t="s">
        <v>1</v>
      </c>
      <c r="N206" s="146" t="s">
        <v>52</v>
      </c>
      <c r="P206" s="147">
        <f>O206*H206</f>
        <v>0</v>
      </c>
      <c r="Q206" s="147">
        <v>0</v>
      </c>
      <c r="R206" s="147">
        <f>Q206*H206</f>
        <v>0</v>
      </c>
      <c r="S206" s="147">
        <v>0</v>
      </c>
      <c r="T206" s="148">
        <f>S206*H206</f>
        <v>0</v>
      </c>
      <c r="AR206" s="149" t="s">
        <v>226</v>
      </c>
      <c r="AT206" s="149" t="s">
        <v>221</v>
      </c>
      <c r="AU206" s="149" t="s">
        <v>96</v>
      </c>
      <c r="AY206" s="17" t="s">
        <v>219</v>
      </c>
      <c r="BE206" s="150">
        <f>IF(N206="základní",J206,0)</f>
        <v>0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7" t="s">
        <v>94</v>
      </c>
      <c r="BK206" s="150">
        <f>ROUND(I206*H206,2)</f>
        <v>0</v>
      </c>
      <c r="BL206" s="17" t="s">
        <v>226</v>
      </c>
      <c r="BM206" s="149" t="s">
        <v>2878</v>
      </c>
    </row>
    <row r="207" spans="2:65" s="14" customFormat="1" ht="11.25">
      <c r="B207" s="165"/>
      <c r="D207" s="152" t="s">
        <v>228</v>
      </c>
      <c r="E207" s="166" t="s">
        <v>1</v>
      </c>
      <c r="F207" s="167" t="s">
        <v>2879</v>
      </c>
      <c r="H207" s="168">
        <v>10</v>
      </c>
      <c r="I207" s="169"/>
      <c r="L207" s="165"/>
      <c r="M207" s="170"/>
      <c r="T207" s="171"/>
      <c r="AT207" s="166" t="s">
        <v>228</v>
      </c>
      <c r="AU207" s="166" t="s">
        <v>96</v>
      </c>
      <c r="AV207" s="14" t="s">
        <v>96</v>
      </c>
      <c r="AW207" s="14" t="s">
        <v>42</v>
      </c>
      <c r="AX207" s="14" t="s">
        <v>94</v>
      </c>
      <c r="AY207" s="166" t="s">
        <v>219</v>
      </c>
    </row>
    <row r="208" spans="2:65" s="1" customFormat="1" ht="24.2" customHeight="1">
      <c r="B208" s="33"/>
      <c r="C208" s="183" t="s">
        <v>430</v>
      </c>
      <c r="D208" s="183" t="s">
        <v>472</v>
      </c>
      <c r="E208" s="184" t="s">
        <v>2880</v>
      </c>
      <c r="F208" s="185" t="s">
        <v>2881</v>
      </c>
      <c r="G208" s="186" t="s">
        <v>382</v>
      </c>
      <c r="H208" s="187">
        <v>20</v>
      </c>
      <c r="I208" s="188"/>
      <c r="J208" s="189">
        <f>ROUND(I208*H208,2)</f>
        <v>0</v>
      </c>
      <c r="K208" s="185" t="s">
        <v>2740</v>
      </c>
      <c r="L208" s="190"/>
      <c r="M208" s="191" t="s">
        <v>1</v>
      </c>
      <c r="N208" s="192" t="s">
        <v>52</v>
      </c>
      <c r="P208" s="147">
        <f>O208*H208</f>
        <v>0</v>
      </c>
      <c r="Q208" s="147">
        <v>0</v>
      </c>
      <c r="R208" s="147">
        <f>Q208*H208</f>
        <v>0</v>
      </c>
      <c r="S208" s="147">
        <v>0</v>
      </c>
      <c r="T208" s="148">
        <f>S208*H208</f>
        <v>0</v>
      </c>
      <c r="AR208" s="149" t="s">
        <v>295</v>
      </c>
      <c r="AT208" s="149" t="s">
        <v>472</v>
      </c>
      <c r="AU208" s="149" t="s">
        <v>96</v>
      </c>
      <c r="AY208" s="17" t="s">
        <v>219</v>
      </c>
      <c r="BE208" s="150">
        <f>IF(N208="základní",J208,0)</f>
        <v>0</v>
      </c>
      <c r="BF208" s="150">
        <f>IF(N208="snížená",J208,0)</f>
        <v>0</v>
      </c>
      <c r="BG208" s="150">
        <f>IF(N208="zákl. přenesená",J208,0)</f>
        <v>0</v>
      </c>
      <c r="BH208" s="150">
        <f>IF(N208="sníž. přenesená",J208,0)</f>
        <v>0</v>
      </c>
      <c r="BI208" s="150">
        <f>IF(N208="nulová",J208,0)</f>
        <v>0</v>
      </c>
      <c r="BJ208" s="17" t="s">
        <v>94</v>
      </c>
      <c r="BK208" s="150">
        <f>ROUND(I208*H208,2)</f>
        <v>0</v>
      </c>
      <c r="BL208" s="17" t="s">
        <v>226</v>
      </c>
      <c r="BM208" s="149" t="s">
        <v>2882</v>
      </c>
    </row>
    <row r="209" spans="2:65" s="14" customFormat="1" ht="11.25">
      <c r="B209" s="165"/>
      <c r="D209" s="152" t="s">
        <v>228</v>
      </c>
      <c r="E209" s="166" t="s">
        <v>1</v>
      </c>
      <c r="F209" s="167" t="s">
        <v>2883</v>
      </c>
      <c r="H209" s="168">
        <v>20</v>
      </c>
      <c r="I209" s="169"/>
      <c r="L209" s="165"/>
      <c r="M209" s="170"/>
      <c r="T209" s="171"/>
      <c r="AT209" s="166" t="s">
        <v>228</v>
      </c>
      <c r="AU209" s="166" t="s">
        <v>96</v>
      </c>
      <c r="AV209" s="14" t="s">
        <v>96</v>
      </c>
      <c r="AW209" s="14" t="s">
        <v>42</v>
      </c>
      <c r="AX209" s="14" t="s">
        <v>94</v>
      </c>
      <c r="AY209" s="166" t="s">
        <v>219</v>
      </c>
    </row>
    <row r="210" spans="2:65" s="1" customFormat="1" ht="16.5" customHeight="1">
      <c r="B210" s="33"/>
      <c r="C210" s="138" t="s">
        <v>435</v>
      </c>
      <c r="D210" s="138" t="s">
        <v>221</v>
      </c>
      <c r="E210" s="139" t="s">
        <v>2884</v>
      </c>
      <c r="F210" s="140" t="s">
        <v>2885</v>
      </c>
      <c r="G210" s="141" t="s">
        <v>382</v>
      </c>
      <c r="H210" s="142">
        <v>10</v>
      </c>
      <c r="I210" s="143"/>
      <c r="J210" s="144">
        <f>ROUND(I210*H210,2)</f>
        <v>0</v>
      </c>
      <c r="K210" s="140" t="s">
        <v>2740</v>
      </c>
      <c r="L210" s="33"/>
      <c r="M210" s="145" t="s">
        <v>1</v>
      </c>
      <c r="N210" s="146" t="s">
        <v>52</v>
      </c>
      <c r="P210" s="147">
        <f>O210*H210</f>
        <v>0</v>
      </c>
      <c r="Q210" s="147">
        <v>0</v>
      </c>
      <c r="R210" s="147">
        <f>Q210*H210</f>
        <v>0</v>
      </c>
      <c r="S210" s="147">
        <v>0</v>
      </c>
      <c r="T210" s="148">
        <f>S210*H210</f>
        <v>0</v>
      </c>
      <c r="AR210" s="149" t="s">
        <v>226</v>
      </c>
      <c r="AT210" s="149" t="s">
        <v>221</v>
      </c>
      <c r="AU210" s="149" t="s">
        <v>96</v>
      </c>
      <c r="AY210" s="17" t="s">
        <v>219</v>
      </c>
      <c r="BE210" s="150">
        <f>IF(N210="základní",J210,0)</f>
        <v>0</v>
      </c>
      <c r="BF210" s="150">
        <f>IF(N210="snížená",J210,0)</f>
        <v>0</v>
      </c>
      <c r="BG210" s="150">
        <f>IF(N210="zákl. přenesená",J210,0)</f>
        <v>0</v>
      </c>
      <c r="BH210" s="150">
        <f>IF(N210="sníž. přenesená",J210,0)</f>
        <v>0</v>
      </c>
      <c r="BI210" s="150">
        <f>IF(N210="nulová",J210,0)</f>
        <v>0</v>
      </c>
      <c r="BJ210" s="17" t="s">
        <v>94</v>
      </c>
      <c r="BK210" s="150">
        <f>ROUND(I210*H210,2)</f>
        <v>0</v>
      </c>
      <c r="BL210" s="17" t="s">
        <v>226</v>
      </c>
      <c r="BM210" s="149" t="s">
        <v>2886</v>
      </c>
    </row>
    <row r="211" spans="2:65" s="14" customFormat="1" ht="11.25">
      <c r="B211" s="165"/>
      <c r="D211" s="152" t="s">
        <v>228</v>
      </c>
      <c r="E211" s="166" t="s">
        <v>1</v>
      </c>
      <c r="F211" s="167" t="s">
        <v>2887</v>
      </c>
      <c r="H211" s="168">
        <v>10</v>
      </c>
      <c r="I211" s="169"/>
      <c r="L211" s="165"/>
      <c r="M211" s="170"/>
      <c r="T211" s="171"/>
      <c r="AT211" s="166" t="s">
        <v>228</v>
      </c>
      <c r="AU211" s="166" t="s">
        <v>96</v>
      </c>
      <c r="AV211" s="14" t="s">
        <v>96</v>
      </c>
      <c r="AW211" s="14" t="s">
        <v>42</v>
      </c>
      <c r="AX211" s="14" t="s">
        <v>94</v>
      </c>
      <c r="AY211" s="166" t="s">
        <v>219</v>
      </c>
    </row>
    <row r="212" spans="2:65" s="1" customFormat="1" ht="16.5" customHeight="1">
      <c r="B212" s="33"/>
      <c r="C212" s="183" t="s">
        <v>439</v>
      </c>
      <c r="D212" s="183" t="s">
        <v>472</v>
      </c>
      <c r="E212" s="184" t="s">
        <v>2888</v>
      </c>
      <c r="F212" s="185" t="s">
        <v>2889</v>
      </c>
      <c r="G212" s="186" t="s">
        <v>2890</v>
      </c>
      <c r="H212" s="187">
        <v>7.5</v>
      </c>
      <c r="I212" s="188"/>
      <c r="J212" s="189">
        <f>ROUND(I212*H212,2)</f>
        <v>0</v>
      </c>
      <c r="K212" s="185" t="s">
        <v>2740</v>
      </c>
      <c r="L212" s="190"/>
      <c r="M212" s="191" t="s">
        <v>1</v>
      </c>
      <c r="N212" s="192" t="s">
        <v>52</v>
      </c>
      <c r="P212" s="147">
        <f>O212*H212</f>
        <v>0</v>
      </c>
      <c r="Q212" s="147">
        <v>0</v>
      </c>
      <c r="R212" s="147">
        <f>Q212*H212</f>
        <v>0</v>
      </c>
      <c r="S212" s="147">
        <v>0</v>
      </c>
      <c r="T212" s="148">
        <f>S212*H212</f>
        <v>0</v>
      </c>
      <c r="AR212" s="149" t="s">
        <v>295</v>
      </c>
      <c r="AT212" s="149" t="s">
        <v>472</v>
      </c>
      <c r="AU212" s="149" t="s">
        <v>96</v>
      </c>
      <c r="AY212" s="17" t="s">
        <v>219</v>
      </c>
      <c r="BE212" s="150">
        <f>IF(N212="základní",J212,0)</f>
        <v>0</v>
      </c>
      <c r="BF212" s="150">
        <f>IF(N212="snížená",J212,0)</f>
        <v>0</v>
      </c>
      <c r="BG212" s="150">
        <f>IF(N212="zákl. přenesená",J212,0)</f>
        <v>0</v>
      </c>
      <c r="BH212" s="150">
        <f>IF(N212="sníž. přenesená",J212,0)</f>
        <v>0</v>
      </c>
      <c r="BI212" s="150">
        <f>IF(N212="nulová",J212,0)</f>
        <v>0</v>
      </c>
      <c r="BJ212" s="17" t="s">
        <v>94</v>
      </c>
      <c r="BK212" s="150">
        <f>ROUND(I212*H212,2)</f>
        <v>0</v>
      </c>
      <c r="BL212" s="17" t="s">
        <v>226</v>
      </c>
      <c r="BM212" s="149" t="s">
        <v>2891</v>
      </c>
    </row>
    <row r="213" spans="2:65" s="14" customFormat="1" ht="11.25">
      <c r="B213" s="165"/>
      <c r="D213" s="152" t="s">
        <v>228</v>
      </c>
      <c r="E213" s="166" t="s">
        <v>1</v>
      </c>
      <c r="F213" s="167" t="s">
        <v>2892</v>
      </c>
      <c r="H213" s="168">
        <v>7.5</v>
      </c>
      <c r="I213" s="169"/>
      <c r="L213" s="165"/>
      <c r="M213" s="170"/>
      <c r="T213" s="171"/>
      <c r="AT213" s="166" t="s">
        <v>228</v>
      </c>
      <c r="AU213" s="166" t="s">
        <v>96</v>
      </c>
      <c r="AV213" s="14" t="s">
        <v>96</v>
      </c>
      <c r="AW213" s="14" t="s">
        <v>42</v>
      </c>
      <c r="AX213" s="14" t="s">
        <v>94</v>
      </c>
      <c r="AY213" s="166" t="s">
        <v>219</v>
      </c>
    </row>
    <row r="214" spans="2:65" s="1" customFormat="1" ht="16.5" customHeight="1">
      <c r="B214" s="33"/>
      <c r="C214" s="138" t="s">
        <v>444</v>
      </c>
      <c r="D214" s="138" t="s">
        <v>221</v>
      </c>
      <c r="E214" s="139" t="s">
        <v>2893</v>
      </c>
      <c r="F214" s="140" t="s">
        <v>2894</v>
      </c>
      <c r="G214" s="141" t="s">
        <v>272</v>
      </c>
      <c r="H214" s="142">
        <v>1</v>
      </c>
      <c r="I214" s="143"/>
      <c r="J214" s="144">
        <f>ROUND(I214*H214,2)</f>
        <v>0</v>
      </c>
      <c r="K214" s="140" t="s">
        <v>254</v>
      </c>
      <c r="L214" s="33"/>
      <c r="M214" s="145" t="s">
        <v>1</v>
      </c>
      <c r="N214" s="146" t="s">
        <v>52</v>
      </c>
      <c r="P214" s="147">
        <f>O214*H214</f>
        <v>0</v>
      </c>
      <c r="Q214" s="147">
        <v>0</v>
      </c>
      <c r="R214" s="147">
        <f>Q214*H214</f>
        <v>0</v>
      </c>
      <c r="S214" s="147">
        <v>0</v>
      </c>
      <c r="T214" s="148">
        <f>S214*H214</f>
        <v>0</v>
      </c>
      <c r="AR214" s="149" t="s">
        <v>226</v>
      </c>
      <c r="AT214" s="149" t="s">
        <v>221</v>
      </c>
      <c r="AU214" s="149" t="s">
        <v>96</v>
      </c>
      <c r="AY214" s="17" t="s">
        <v>219</v>
      </c>
      <c r="BE214" s="150">
        <f>IF(N214="základní",J214,0)</f>
        <v>0</v>
      </c>
      <c r="BF214" s="150">
        <f>IF(N214="snížená",J214,0)</f>
        <v>0</v>
      </c>
      <c r="BG214" s="150">
        <f>IF(N214="zákl. přenesená",J214,0)</f>
        <v>0</v>
      </c>
      <c r="BH214" s="150">
        <f>IF(N214="sníž. přenesená",J214,0)</f>
        <v>0</v>
      </c>
      <c r="BI214" s="150">
        <f>IF(N214="nulová",J214,0)</f>
        <v>0</v>
      </c>
      <c r="BJ214" s="17" t="s">
        <v>94</v>
      </c>
      <c r="BK214" s="150">
        <f>ROUND(I214*H214,2)</f>
        <v>0</v>
      </c>
      <c r="BL214" s="17" t="s">
        <v>226</v>
      </c>
      <c r="BM214" s="149" t="s">
        <v>2895</v>
      </c>
    </row>
    <row r="215" spans="2:65" s="1" customFormat="1" ht="11.25">
      <c r="B215" s="33"/>
      <c r="D215" s="179" t="s">
        <v>256</v>
      </c>
      <c r="F215" s="180" t="s">
        <v>2896</v>
      </c>
      <c r="I215" s="181"/>
      <c r="L215" s="33"/>
      <c r="M215" s="182"/>
      <c r="T215" s="57"/>
      <c r="AT215" s="17" t="s">
        <v>256</v>
      </c>
      <c r="AU215" s="17" t="s">
        <v>96</v>
      </c>
    </row>
    <row r="216" spans="2:65" s="12" customFormat="1" ht="11.25">
      <c r="B216" s="151"/>
      <c r="D216" s="152" t="s">
        <v>228</v>
      </c>
      <c r="E216" s="153" t="s">
        <v>1</v>
      </c>
      <c r="F216" s="154" t="s">
        <v>2897</v>
      </c>
      <c r="H216" s="153" t="s">
        <v>1</v>
      </c>
      <c r="I216" s="155"/>
      <c r="L216" s="151"/>
      <c r="M216" s="156"/>
      <c r="T216" s="157"/>
      <c r="AT216" s="153" t="s">
        <v>228</v>
      </c>
      <c r="AU216" s="153" t="s">
        <v>96</v>
      </c>
      <c r="AV216" s="12" t="s">
        <v>94</v>
      </c>
      <c r="AW216" s="12" t="s">
        <v>42</v>
      </c>
      <c r="AX216" s="12" t="s">
        <v>87</v>
      </c>
      <c r="AY216" s="153" t="s">
        <v>219</v>
      </c>
    </row>
    <row r="217" spans="2:65" s="12" customFormat="1" ht="11.25">
      <c r="B217" s="151"/>
      <c r="D217" s="152" t="s">
        <v>228</v>
      </c>
      <c r="E217" s="153" t="s">
        <v>1</v>
      </c>
      <c r="F217" s="154" t="s">
        <v>2898</v>
      </c>
      <c r="H217" s="153" t="s">
        <v>1</v>
      </c>
      <c r="I217" s="155"/>
      <c r="L217" s="151"/>
      <c r="M217" s="156"/>
      <c r="T217" s="157"/>
      <c r="AT217" s="153" t="s">
        <v>228</v>
      </c>
      <c r="AU217" s="153" t="s">
        <v>96</v>
      </c>
      <c r="AV217" s="12" t="s">
        <v>94</v>
      </c>
      <c r="AW217" s="12" t="s">
        <v>42</v>
      </c>
      <c r="AX217" s="12" t="s">
        <v>87</v>
      </c>
      <c r="AY217" s="153" t="s">
        <v>219</v>
      </c>
    </row>
    <row r="218" spans="2:65" s="14" customFormat="1" ht="11.25">
      <c r="B218" s="165"/>
      <c r="D218" s="152" t="s">
        <v>228</v>
      </c>
      <c r="E218" s="166" t="s">
        <v>1</v>
      </c>
      <c r="F218" s="167" t="s">
        <v>2875</v>
      </c>
      <c r="H218" s="168">
        <v>1</v>
      </c>
      <c r="I218" s="169"/>
      <c r="L218" s="165"/>
      <c r="M218" s="170"/>
      <c r="T218" s="171"/>
      <c r="AT218" s="166" t="s">
        <v>228</v>
      </c>
      <c r="AU218" s="166" t="s">
        <v>96</v>
      </c>
      <c r="AV218" s="14" t="s">
        <v>96</v>
      </c>
      <c r="AW218" s="14" t="s">
        <v>42</v>
      </c>
      <c r="AX218" s="14" t="s">
        <v>94</v>
      </c>
      <c r="AY218" s="166" t="s">
        <v>219</v>
      </c>
    </row>
    <row r="219" spans="2:65" s="1" customFormat="1" ht="16.5" customHeight="1">
      <c r="B219" s="33"/>
      <c r="C219" s="138" t="s">
        <v>454</v>
      </c>
      <c r="D219" s="138" t="s">
        <v>221</v>
      </c>
      <c r="E219" s="139" t="s">
        <v>2899</v>
      </c>
      <c r="F219" s="140" t="s">
        <v>2900</v>
      </c>
      <c r="G219" s="141" t="s">
        <v>272</v>
      </c>
      <c r="H219" s="142">
        <v>1</v>
      </c>
      <c r="I219" s="143"/>
      <c r="J219" s="144">
        <f>ROUND(I219*H219,2)</f>
        <v>0</v>
      </c>
      <c r="K219" s="140" t="s">
        <v>254</v>
      </c>
      <c r="L219" s="33"/>
      <c r="M219" s="145" t="s">
        <v>1</v>
      </c>
      <c r="N219" s="146" t="s">
        <v>52</v>
      </c>
      <c r="P219" s="147">
        <f>O219*H219</f>
        <v>0</v>
      </c>
      <c r="Q219" s="147">
        <v>0</v>
      </c>
      <c r="R219" s="147">
        <f>Q219*H219</f>
        <v>0</v>
      </c>
      <c r="S219" s="147">
        <v>0</v>
      </c>
      <c r="T219" s="148">
        <f>S219*H219</f>
        <v>0</v>
      </c>
      <c r="AR219" s="149" t="s">
        <v>226</v>
      </c>
      <c r="AT219" s="149" t="s">
        <v>221</v>
      </c>
      <c r="AU219" s="149" t="s">
        <v>96</v>
      </c>
      <c r="AY219" s="17" t="s">
        <v>219</v>
      </c>
      <c r="BE219" s="150">
        <f>IF(N219="základní",J219,0)</f>
        <v>0</v>
      </c>
      <c r="BF219" s="150">
        <f>IF(N219="snížená",J219,0)</f>
        <v>0</v>
      </c>
      <c r="BG219" s="150">
        <f>IF(N219="zákl. přenesená",J219,0)</f>
        <v>0</v>
      </c>
      <c r="BH219" s="150">
        <f>IF(N219="sníž. přenesená",J219,0)</f>
        <v>0</v>
      </c>
      <c r="BI219" s="150">
        <f>IF(N219="nulová",J219,0)</f>
        <v>0</v>
      </c>
      <c r="BJ219" s="17" t="s">
        <v>94</v>
      </c>
      <c r="BK219" s="150">
        <f>ROUND(I219*H219,2)</f>
        <v>0</v>
      </c>
      <c r="BL219" s="17" t="s">
        <v>226</v>
      </c>
      <c r="BM219" s="149" t="s">
        <v>2901</v>
      </c>
    </row>
    <row r="220" spans="2:65" s="1" customFormat="1" ht="11.25">
      <c r="B220" s="33"/>
      <c r="D220" s="179" t="s">
        <v>256</v>
      </c>
      <c r="F220" s="180" t="s">
        <v>2902</v>
      </c>
      <c r="I220" s="181"/>
      <c r="L220" s="33"/>
      <c r="M220" s="182"/>
      <c r="T220" s="57"/>
      <c r="AT220" s="17" t="s">
        <v>256</v>
      </c>
      <c r="AU220" s="17" t="s">
        <v>96</v>
      </c>
    </row>
    <row r="221" spans="2:65" s="14" customFormat="1" ht="11.25">
      <c r="B221" s="165"/>
      <c r="D221" s="152" t="s">
        <v>228</v>
      </c>
      <c r="E221" s="166" t="s">
        <v>1</v>
      </c>
      <c r="F221" s="167" t="s">
        <v>2875</v>
      </c>
      <c r="H221" s="168">
        <v>1</v>
      </c>
      <c r="I221" s="169"/>
      <c r="L221" s="165"/>
      <c r="M221" s="170"/>
      <c r="T221" s="171"/>
      <c r="AT221" s="166" t="s">
        <v>228</v>
      </c>
      <c r="AU221" s="166" t="s">
        <v>96</v>
      </c>
      <c r="AV221" s="14" t="s">
        <v>96</v>
      </c>
      <c r="AW221" s="14" t="s">
        <v>42</v>
      </c>
      <c r="AX221" s="14" t="s">
        <v>94</v>
      </c>
      <c r="AY221" s="166" t="s">
        <v>219</v>
      </c>
    </row>
    <row r="222" spans="2:65" s="1" customFormat="1" ht="16.5" customHeight="1">
      <c r="B222" s="33"/>
      <c r="C222" s="138" t="s">
        <v>460</v>
      </c>
      <c r="D222" s="138" t="s">
        <v>221</v>
      </c>
      <c r="E222" s="139" t="s">
        <v>2903</v>
      </c>
      <c r="F222" s="140" t="s">
        <v>2904</v>
      </c>
      <c r="G222" s="141" t="s">
        <v>382</v>
      </c>
      <c r="H222" s="142">
        <v>5</v>
      </c>
      <c r="I222" s="143"/>
      <c r="J222" s="144">
        <f>ROUND(I222*H222,2)</f>
        <v>0</v>
      </c>
      <c r="K222" s="140" t="s">
        <v>254</v>
      </c>
      <c r="L222" s="33"/>
      <c r="M222" s="145" t="s">
        <v>1</v>
      </c>
      <c r="N222" s="146" t="s">
        <v>52</v>
      </c>
      <c r="P222" s="147">
        <f>O222*H222</f>
        <v>0</v>
      </c>
      <c r="Q222" s="147">
        <v>0</v>
      </c>
      <c r="R222" s="147">
        <f>Q222*H222</f>
        <v>0</v>
      </c>
      <c r="S222" s="147">
        <v>0</v>
      </c>
      <c r="T222" s="148">
        <f>S222*H222</f>
        <v>0</v>
      </c>
      <c r="AR222" s="149" t="s">
        <v>226</v>
      </c>
      <c r="AT222" s="149" t="s">
        <v>221</v>
      </c>
      <c r="AU222" s="149" t="s">
        <v>96</v>
      </c>
      <c r="AY222" s="17" t="s">
        <v>219</v>
      </c>
      <c r="BE222" s="150">
        <f>IF(N222="základní",J222,0)</f>
        <v>0</v>
      </c>
      <c r="BF222" s="150">
        <f>IF(N222="snížená",J222,0)</f>
        <v>0</v>
      </c>
      <c r="BG222" s="150">
        <f>IF(N222="zákl. přenesená",J222,0)</f>
        <v>0</v>
      </c>
      <c r="BH222" s="150">
        <f>IF(N222="sníž. přenesená",J222,0)</f>
        <v>0</v>
      </c>
      <c r="BI222" s="150">
        <f>IF(N222="nulová",J222,0)</f>
        <v>0</v>
      </c>
      <c r="BJ222" s="17" t="s">
        <v>94</v>
      </c>
      <c r="BK222" s="150">
        <f>ROUND(I222*H222,2)</f>
        <v>0</v>
      </c>
      <c r="BL222" s="17" t="s">
        <v>226</v>
      </c>
      <c r="BM222" s="149" t="s">
        <v>2905</v>
      </c>
    </row>
    <row r="223" spans="2:65" s="1" customFormat="1" ht="11.25">
      <c r="B223" s="33"/>
      <c r="D223" s="179" t="s">
        <v>256</v>
      </c>
      <c r="F223" s="180" t="s">
        <v>2906</v>
      </c>
      <c r="I223" s="181"/>
      <c r="L223" s="33"/>
      <c r="M223" s="182"/>
      <c r="T223" s="57"/>
      <c r="AT223" s="17" t="s">
        <v>256</v>
      </c>
      <c r="AU223" s="17" t="s">
        <v>96</v>
      </c>
    </row>
    <row r="224" spans="2:65" s="14" customFormat="1" ht="11.25">
      <c r="B224" s="165"/>
      <c r="D224" s="152" t="s">
        <v>228</v>
      </c>
      <c r="E224" s="166" t="s">
        <v>1</v>
      </c>
      <c r="F224" s="167" t="s">
        <v>2907</v>
      </c>
      <c r="H224" s="168">
        <v>5</v>
      </c>
      <c r="I224" s="169"/>
      <c r="L224" s="165"/>
      <c r="M224" s="170"/>
      <c r="T224" s="171"/>
      <c r="AT224" s="166" t="s">
        <v>228</v>
      </c>
      <c r="AU224" s="166" t="s">
        <v>96</v>
      </c>
      <c r="AV224" s="14" t="s">
        <v>96</v>
      </c>
      <c r="AW224" s="14" t="s">
        <v>42</v>
      </c>
      <c r="AX224" s="14" t="s">
        <v>94</v>
      </c>
      <c r="AY224" s="166" t="s">
        <v>219</v>
      </c>
    </row>
    <row r="225" spans="2:65" s="1" customFormat="1" ht="16.5" customHeight="1">
      <c r="B225" s="33"/>
      <c r="C225" s="138" t="s">
        <v>466</v>
      </c>
      <c r="D225" s="138" t="s">
        <v>221</v>
      </c>
      <c r="E225" s="139" t="s">
        <v>2908</v>
      </c>
      <c r="F225" s="140" t="s">
        <v>2909</v>
      </c>
      <c r="G225" s="141" t="s">
        <v>382</v>
      </c>
      <c r="H225" s="142">
        <v>5</v>
      </c>
      <c r="I225" s="143"/>
      <c r="J225" s="144">
        <f>ROUND(I225*H225,2)</f>
        <v>0</v>
      </c>
      <c r="K225" s="140" t="s">
        <v>254</v>
      </c>
      <c r="L225" s="33"/>
      <c r="M225" s="145" t="s">
        <v>1</v>
      </c>
      <c r="N225" s="146" t="s">
        <v>52</v>
      </c>
      <c r="P225" s="147">
        <f>O225*H225</f>
        <v>0</v>
      </c>
      <c r="Q225" s="147">
        <v>0</v>
      </c>
      <c r="R225" s="147">
        <f>Q225*H225</f>
        <v>0</v>
      </c>
      <c r="S225" s="147">
        <v>0</v>
      </c>
      <c r="T225" s="148">
        <f>S225*H225</f>
        <v>0</v>
      </c>
      <c r="AR225" s="149" t="s">
        <v>226</v>
      </c>
      <c r="AT225" s="149" t="s">
        <v>221</v>
      </c>
      <c r="AU225" s="149" t="s">
        <v>96</v>
      </c>
      <c r="AY225" s="17" t="s">
        <v>219</v>
      </c>
      <c r="BE225" s="150">
        <f>IF(N225="základní",J225,0)</f>
        <v>0</v>
      </c>
      <c r="BF225" s="150">
        <f>IF(N225="snížená",J225,0)</f>
        <v>0</v>
      </c>
      <c r="BG225" s="150">
        <f>IF(N225="zákl. přenesená",J225,0)</f>
        <v>0</v>
      </c>
      <c r="BH225" s="150">
        <f>IF(N225="sníž. přenesená",J225,0)</f>
        <v>0</v>
      </c>
      <c r="BI225" s="150">
        <f>IF(N225="nulová",J225,0)</f>
        <v>0</v>
      </c>
      <c r="BJ225" s="17" t="s">
        <v>94</v>
      </c>
      <c r="BK225" s="150">
        <f>ROUND(I225*H225,2)</f>
        <v>0</v>
      </c>
      <c r="BL225" s="17" t="s">
        <v>226</v>
      </c>
      <c r="BM225" s="149" t="s">
        <v>2910</v>
      </c>
    </row>
    <row r="226" spans="2:65" s="1" customFormat="1" ht="11.25">
      <c r="B226" s="33"/>
      <c r="D226" s="179" t="s">
        <v>256</v>
      </c>
      <c r="F226" s="180" t="s">
        <v>2911</v>
      </c>
      <c r="I226" s="181"/>
      <c r="L226" s="33"/>
      <c r="M226" s="182"/>
      <c r="T226" s="57"/>
      <c r="AT226" s="17" t="s">
        <v>256</v>
      </c>
      <c r="AU226" s="17" t="s">
        <v>96</v>
      </c>
    </row>
    <row r="227" spans="2:65" s="14" customFormat="1" ht="11.25">
      <c r="B227" s="165"/>
      <c r="D227" s="152" t="s">
        <v>228</v>
      </c>
      <c r="E227" s="166" t="s">
        <v>1</v>
      </c>
      <c r="F227" s="167" t="s">
        <v>2912</v>
      </c>
      <c r="H227" s="168">
        <v>5</v>
      </c>
      <c r="I227" s="169"/>
      <c r="L227" s="165"/>
      <c r="M227" s="170"/>
      <c r="T227" s="171"/>
      <c r="AT227" s="166" t="s">
        <v>228</v>
      </c>
      <c r="AU227" s="166" t="s">
        <v>96</v>
      </c>
      <c r="AV227" s="14" t="s">
        <v>96</v>
      </c>
      <c r="AW227" s="14" t="s">
        <v>42</v>
      </c>
      <c r="AX227" s="14" t="s">
        <v>94</v>
      </c>
      <c r="AY227" s="166" t="s">
        <v>219</v>
      </c>
    </row>
    <row r="228" spans="2:65" s="11" customFormat="1" ht="22.9" customHeight="1">
      <c r="B228" s="126"/>
      <c r="D228" s="127" t="s">
        <v>86</v>
      </c>
      <c r="E228" s="136" t="s">
        <v>2913</v>
      </c>
      <c r="F228" s="136" t="s">
        <v>2914</v>
      </c>
      <c r="I228" s="129"/>
      <c r="J228" s="137">
        <f>BK228</f>
        <v>0</v>
      </c>
      <c r="L228" s="126"/>
      <c r="M228" s="131"/>
      <c r="P228" s="132">
        <f>SUM(P229:P246)</f>
        <v>0</v>
      </c>
      <c r="R228" s="132">
        <f>SUM(R229:R246)</f>
        <v>2.0000000000000001E-4</v>
      </c>
      <c r="T228" s="133">
        <f>SUM(T229:T246)</f>
        <v>0</v>
      </c>
      <c r="AR228" s="127" t="s">
        <v>94</v>
      </c>
      <c r="AT228" s="134" t="s">
        <v>86</v>
      </c>
      <c r="AU228" s="134" t="s">
        <v>94</v>
      </c>
      <c r="AY228" s="127" t="s">
        <v>219</v>
      </c>
      <c r="BK228" s="135">
        <f>SUM(BK229:BK246)</f>
        <v>0</v>
      </c>
    </row>
    <row r="229" spans="2:65" s="1" customFormat="1" ht="33" customHeight="1">
      <c r="B229" s="33"/>
      <c r="C229" s="138" t="s">
        <v>471</v>
      </c>
      <c r="D229" s="138" t="s">
        <v>221</v>
      </c>
      <c r="E229" s="139" t="s">
        <v>2915</v>
      </c>
      <c r="F229" s="140" t="s">
        <v>2916</v>
      </c>
      <c r="G229" s="141" t="s">
        <v>319</v>
      </c>
      <c r="H229" s="142">
        <v>1E-3</v>
      </c>
      <c r="I229" s="143"/>
      <c r="J229" s="144">
        <f>ROUND(I229*H229,2)</f>
        <v>0</v>
      </c>
      <c r="K229" s="140" t="s">
        <v>2740</v>
      </c>
      <c r="L229" s="33"/>
      <c r="M229" s="145" t="s">
        <v>1</v>
      </c>
      <c r="N229" s="146" t="s">
        <v>52</v>
      </c>
      <c r="P229" s="147">
        <f>O229*H229</f>
        <v>0</v>
      </c>
      <c r="Q229" s="147">
        <v>0</v>
      </c>
      <c r="R229" s="147">
        <f>Q229*H229</f>
        <v>0</v>
      </c>
      <c r="S229" s="147">
        <v>0</v>
      </c>
      <c r="T229" s="148">
        <f>S229*H229</f>
        <v>0</v>
      </c>
      <c r="AR229" s="149" t="s">
        <v>226</v>
      </c>
      <c r="AT229" s="149" t="s">
        <v>221</v>
      </c>
      <c r="AU229" s="149" t="s">
        <v>96</v>
      </c>
      <c r="AY229" s="17" t="s">
        <v>219</v>
      </c>
      <c r="BE229" s="150">
        <f>IF(N229="základní",J229,0)</f>
        <v>0</v>
      </c>
      <c r="BF229" s="150">
        <f>IF(N229="snížená",J229,0)</f>
        <v>0</v>
      </c>
      <c r="BG229" s="150">
        <f>IF(N229="zákl. přenesená",J229,0)</f>
        <v>0</v>
      </c>
      <c r="BH229" s="150">
        <f>IF(N229="sníž. přenesená",J229,0)</f>
        <v>0</v>
      </c>
      <c r="BI229" s="150">
        <f>IF(N229="nulová",J229,0)</f>
        <v>0</v>
      </c>
      <c r="BJ229" s="17" t="s">
        <v>94</v>
      </c>
      <c r="BK229" s="150">
        <f>ROUND(I229*H229,2)</f>
        <v>0</v>
      </c>
      <c r="BL229" s="17" t="s">
        <v>226</v>
      </c>
      <c r="BM229" s="149" t="s">
        <v>2917</v>
      </c>
    </row>
    <row r="230" spans="2:65" s="12" customFormat="1" ht="11.25">
      <c r="B230" s="151"/>
      <c r="D230" s="152" t="s">
        <v>228</v>
      </c>
      <c r="E230" s="153" t="s">
        <v>1</v>
      </c>
      <c r="F230" s="154" t="s">
        <v>2766</v>
      </c>
      <c r="H230" s="153" t="s">
        <v>1</v>
      </c>
      <c r="I230" s="155"/>
      <c r="L230" s="151"/>
      <c r="M230" s="156"/>
      <c r="T230" s="157"/>
      <c r="AT230" s="153" t="s">
        <v>228</v>
      </c>
      <c r="AU230" s="153" t="s">
        <v>96</v>
      </c>
      <c r="AV230" s="12" t="s">
        <v>94</v>
      </c>
      <c r="AW230" s="12" t="s">
        <v>42</v>
      </c>
      <c r="AX230" s="12" t="s">
        <v>87</v>
      </c>
      <c r="AY230" s="153" t="s">
        <v>219</v>
      </c>
    </row>
    <row r="231" spans="2:65" s="14" customFormat="1" ht="11.25">
      <c r="B231" s="165"/>
      <c r="D231" s="152" t="s">
        <v>228</v>
      </c>
      <c r="E231" s="166" t="s">
        <v>1</v>
      </c>
      <c r="F231" s="167" t="s">
        <v>2918</v>
      </c>
      <c r="H231" s="168">
        <v>1E-3</v>
      </c>
      <c r="I231" s="169"/>
      <c r="L231" s="165"/>
      <c r="M231" s="170"/>
      <c r="T231" s="171"/>
      <c r="AT231" s="166" t="s">
        <v>228</v>
      </c>
      <c r="AU231" s="166" t="s">
        <v>96</v>
      </c>
      <c r="AV231" s="14" t="s">
        <v>96</v>
      </c>
      <c r="AW231" s="14" t="s">
        <v>42</v>
      </c>
      <c r="AX231" s="14" t="s">
        <v>94</v>
      </c>
      <c r="AY231" s="166" t="s">
        <v>219</v>
      </c>
    </row>
    <row r="232" spans="2:65" s="1" customFormat="1" ht="16.5" customHeight="1">
      <c r="B232" s="33"/>
      <c r="C232" s="138" t="s">
        <v>479</v>
      </c>
      <c r="D232" s="138" t="s">
        <v>221</v>
      </c>
      <c r="E232" s="139" t="s">
        <v>2919</v>
      </c>
      <c r="F232" s="140" t="s">
        <v>2920</v>
      </c>
      <c r="G232" s="141" t="s">
        <v>382</v>
      </c>
      <c r="H232" s="142">
        <v>20</v>
      </c>
      <c r="I232" s="143"/>
      <c r="J232" s="144">
        <f>ROUND(I232*H232,2)</f>
        <v>0</v>
      </c>
      <c r="K232" s="140" t="s">
        <v>254</v>
      </c>
      <c r="L232" s="33"/>
      <c r="M232" s="145" t="s">
        <v>1</v>
      </c>
      <c r="N232" s="146" t="s">
        <v>52</v>
      </c>
      <c r="P232" s="147">
        <f>O232*H232</f>
        <v>0</v>
      </c>
      <c r="Q232" s="147">
        <v>0</v>
      </c>
      <c r="R232" s="147">
        <f>Q232*H232</f>
        <v>0</v>
      </c>
      <c r="S232" s="147">
        <v>0</v>
      </c>
      <c r="T232" s="148">
        <f>S232*H232</f>
        <v>0</v>
      </c>
      <c r="AR232" s="149" t="s">
        <v>226</v>
      </c>
      <c r="AT232" s="149" t="s">
        <v>221</v>
      </c>
      <c r="AU232" s="149" t="s">
        <v>96</v>
      </c>
      <c r="AY232" s="17" t="s">
        <v>219</v>
      </c>
      <c r="BE232" s="150">
        <f>IF(N232="základní",J232,0)</f>
        <v>0</v>
      </c>
      <c r="BF232" s="150">
        <f>IF(N232="snížená",J232,0)</f>
        <v>0</v>
      </c>
      <c r="BG232" s="150">
        <f>IF(N232="zákl. přenesená",J232,0)</f>
        <v>0</v>
      </c>
      <c r="BH232" s="150">
        <f>IF(N232="sníž. přenesená",J232,0)</f>
        <v>0</v>
      </c>
      <c r="BI232" s="150">
        <f>IF(N232="nulová",J232,0)</f>
        <v>0</v>
      </c>
      <c r="BJ232" s="17" t="s">
        <v>94</v>
      </c>
      <c r="BK232" s="150">
        <f>ROUND(I232*H232,2)</f>
        <v>0</v>
      </c>
      <c r="BL232" s="17" t="s">
        <v>226</v>
      </c>
      <c r="BM232" s="149" t="s">
        <v>2921</v>
      </c>
    </row>
    <row r="233" spans="2:65" s="1" customFormat="1" ht="11.25">
      <c r="B233" s="33"/>
      <c r="D233" s="179" t="s">
        <v>256</v>
      </c>
      <c r="F233" s="180" t="s">
        <v>2922</v>
      </c>
      <c r="I233" s="181"/>
      <c r="L233" s="33"/>
      <c r="M233" s="182"/>
      <c r="T233" s="57"/>
      <c r="AT233" s="17" t="s">
        <v>256</v>
      </c>
      <c r="AU233" s="17" t="s">
        <v>96</v>
      </c>
    </row>
    <row r="234" spans="2:65" s="14" customFormat="1" ht="11.25">
      <c r="B234" s="165"/>
      <c r="D234" s="152" t="s">
        <v>228</v>
      </c>
      <c r="E234" s="166" t="s">
        <v>1</v>
      </c>
      <c r="F234" s="167" t="s">
        <v>2923</v>
      </c>
      <c r="H234" s="168">
        <v>20</v>
      </c>
      <c r="I234" s="169"/>
      <c r="L234" s="165"/>
      <c r="M234" s="170"/>
      <c r="T234" s="171"/>
      <c r="AT234" s="166" t="s">
        <v>228</v>
      </c>
      <c r="AU234" s="166" t="s">
        <v>96</v>
      </c>
      <c r="AV234" s="14" t="s">
        <v>96</v>
      </c>
      <c r="AW234" s="14" t="s">
        <v>42</v>
      </c>
      <c r="AX234" s="14" t="s">
        <v>94</v>
      </c>
      <c r="AY234" s="166" t="s">
        <v>219</v>
      </c>
    </row>
    <row r="235" spans="2:65" s="12" customFormat="1" ht="11.25">
      <c r="B235" s="151"/>
      <c r="D235" s="152" t="s">
        <v>228</v>
      </c>
      <c r="E235" s="153" t="s">
        <v>1</v>
      </c>
      <c r="F235" s="154" t="s">
        <v>2924</v>
      </c>
      <c r="H235" s="153" t="s">
        <v>1</v>
      </c>
      <c r="I235" s="155"/>
      <c r="L235" s="151"/>
      <c r="M235" s="156"/>
      <c r="T235" s="157"/>
      <c r="AT235" s="153" t="s">
        <v>228</v>
      </c>
      <c r="AU235" s="153" t="s">
        <v>96</v>
      </c>
      <c r="AV235" s="12" t="s">
        <v>94</v>
      </c>
      <c r="AW235" s="12" t="s">
        <v>42</v>
      </c>
      <c r="AX235" s="12" t="s">
        <v>87</v>
      </c>
      <c r="AY235" s="153" t="s">
        <v>219</v>
      </c>
    </row>
    <row r="236" spans="2:65" s="12" customFormat="1" ht="11.25">
      <c r="B236" s="151"/>
      <c r="D236" s="152" t="s">
        <v>228</v>
      </c>
      <c r="E236" s="153" t="s">
        <v>1</v>
      </c>
      <c r="F236" s="154" t="s">
        <v>2925</v>
      </c>
      <c r="H236" s="153" t="s">
        <v>1</v>
      </c>
      <c r="I236" s="155"/>
      <c r="L236" s="151"/>
      <c r="M236" s="156"/>
      <c r="T236" s="157"/>
      <c r="AT236" s="153" t="s">
        <v>228</v>
      </c>
      <c r="AU236" s="153" t="s">
        <v>96</v>
      </c>
      <c r="AV236" s="12" t="s">
        <v>94</v>
      </c>
      <c r="AW236" s="12" t="s">
        <v>42</v>
      </c>
      <c r="AX236" s="12" t="s">
        <v>87</v>
      </c>
      <c r="AY236" s="153" t="s">
        <v>219</v>
      </c>
    </row>
    <row r="237" spans="2:65" s="12" customFormat="1" ht="11.25">
      <c r="B237" s="151"/>
      <c r="D237" s="152" t="s">
        <v>228</v>
      </c>
      <c r="E237" s="153" t="s">
        <v>1</v>
      </c>
      <c r="F237" s="154" t="s">
        <v>2926</v>
      </c>
      <c r="H237" s="153" t="s">
        <v>1</v>
      </c>
      <c r="I237" s="155"/>
      <c r="L237" s="151"/>
      <c r="M237" s="156"/>
      <c r="T237" s="157"/>
      <c r="AT237" s="153" t="s">
        <v>228</v>
      </c>
      <c r="AU237" s="153" t="s">
        <v>96</v>
      </c>
      <c r="AV237" s="12" t="s">
        <v>94</v>
      </c>
      <c r="AW237" s="12" t="s">
        <v>42</v>
      </c>
      <c r="AX237" s="12" t="s">
        <v>87</v>
      </c>
      <c r="AY237" s="153" t="s">
        <v>219</v>
      </c>
    </row>
    <row r="238" spans="2:65" s="12" customFormat="1" ht="11.25">
      <c r="B238" s="151"/>
      <c r="D238" s="152" t="s">
        <v>228</v>
      </c>
      <c r="E238" s="153" t="s">
        <v>1</v>
      </c>
      <c r="F238" s="154" t="s">
        <v>2927</v>
      </c>
      <c r="H238" s="153" t="s">
        <v>1</v>
      </c>
      <c r="I238" s="155"/>
      <c r="L238" s="151"/>
      <c r="M238" s="156"/>
      <c r="T238" s="157"/>
      <c r="AT238" s="153" t="s">
        <v>228</v>
      </c>
      <c r="AU238" s="153" t="s">
        <v>96</v>
      </c>
      <c r="AV238" s="12" t="s">
        <v>94</v>
      </c>
      <c r="AW238" s="12" t="s">
        <v>42</v>
      </c>
      <c r="AX238" s="12" t="s">
        <v>87</v>
      </c>
      <c r="AY238" s="153" t="s">
        <v>219</v>
      </c>
    </row>
    <row r="239" spans="2:65" s="1" customFormat="1" ht="16.5" customHeight="1">
      <c r="B239" s="33"/>
      <c r="C239" s="138" t="s">
        <v>484</v>
      </c>
      <c r="D239" s="138" t="s">
        <v>221</v>
      </c>
      <c r="E239" s="139" t="s">
        <v>2928</v>
      </c>
      <c r="F239" s="140" t="s">
        <v>2929</v>
      </c>
      <c r="G239" s="141" t="s">
        <v>382</v>
      </c>
      <c r="H239" s="142">
        <v>10</v>
      </c>
      <c r="I239" s="143"/>
      <c r="J239" s="144">
        <f>ROUND(I239*H239,2)</f>
        <v>0</v>
      </c>
      <c r="K239" s="140" t="s">
        <v>2740</v>
      </c>
      <c r="L239" s="33"/>
      <c r="M239" s="145" t="s">
        <v>1</v>
      </c>
      <c r="N239" s="146" t="s">
        <v>52</v>
      </c>
      <c r="P239" s="147">
        <f>O239*H239</f>
        <v>0</v>
      </c>
      <c r="Q239" s="147">
        <v>2.0000000000000002E-5</v>
      </c>
      <c r="R239" s="147">
        <f>Q239*H239</f>
        <v>2.0000000000000001E-4</v>
      </c>
      <c r="S239" s="147">
        <v>0</v>
      </c>
      <c r="T239" s="148">
        <f>S239*H239</f>
        <v>0</v>
      </c>
      <c r="AR239" s="149" t="s">
        <v>226</v>
      </c>
      <c r="AT239" s="149" t="s">
        <v>221</v>
      </c>
      <c r="AU239" s="149" t="s">
        <v>96</v>
      </c>
      <c r="AY239" s="17" t="s">
        <v>219</v>
      </c>
      <c r="BE239" s="150">
        <f>IF(N239="základní",J239,0)</f>
        <v>0</v>
      </c>
      <c r="BF239" s="150">
        <f>IF(N239="snížená",J239,0)</f>
        <v>0</v>
      </c>
      <c r="BG239" s="150">
        <f>IF(N239="zákl. přenesená",J239,0)</f>
        <v>0</v>
      </c>
      <c r="BH239" s="150">
        <f>IF(N239="sníž. přenesená",J239,0)</f>
        <v>0</v>
      </c>
      <c r="BI239" s="150">
        <f>IF(N239="nulová",J239,0)</f>
        <v>0</v>
      </c>
      <c r="BJ239" s="17" t="s">
        <v>94</v>
      </c>
      <c r="BK239" s="150">
        <f>ROUND(I239*H239,2)</f>
        <v>0</v>
      </c>
      <c r="BL239" s="17" t="s">
        <v>226</v>
      </c>
      <c r="BM239" s="149" t="s">
        <v>2930</v>
      </c>
    </row>
    <row r="240" spans="2:65" s="14" customFormat="1" ht="11.25">
      <c r="B240" s="165"/>
      <c r="D240" s="152" t="s">
        <v>228</v>
      </c>
      <c r="E240" s="166" t="s">
        <v>1</v>
      </c>
      <c r="F240" s="167" t="s">
        <v>2931</v>
      </c>
      <c r="H240" s="168">
        <v>10</v>
      </c>
      <c r="I240" s="169"/>
      <c r="L240" s="165"/>
      <c r="M240" s="170"/>
      <c r="T240" s="171"/>
      <c r="AT240" s="166" t="s">
        <v>228</v>
      </c>
      <c r="AU240" s="166" t="s">
        <v>96</v>
      </c>
      <c r="AV240" s="14" t="s">
        <v>96</v>
      </c>
      <c r="AW240" s="14" t="s">
        <v>42</v>
      </c>
      <c r="AX240" s="14" t="s">
        <v>94</v>
      </c>
      <c r="AY240" s="166" t="s">
        <v>219</v>
      </c>
    </row>
    <row r="241" spans="2:65" s="1" customFormat="1" ht="16.5" customHeight="1">
      <c r="B241" s="33"/>
      <c r="C241" s="138" t="s">
        <v>488</v>
      </c>
      <c r="D241" s="138" t="s">
        <v>221</v>
      </c>
      <c r="E241" s="139" t="s">
        <v>2893</v>
      </c>
      <c r="F241" s="140" t="s">
        <v>2894</v>
      </c>
      <c r="G241" s="141" t="s">
        <v>272</v>
      </c>
      <c r="H241" s="142">
        <v>5</v>
      </c>
      <c r="I241" s="143"/>
      <c r="J241" s="144">
        <f>ROUND(I241*H241,2)</f>
        <v>0</v>
      </c>
      <c r="K241" s="140" t="s">
        <v>254</v>
      </c>
      <c r="L241" s="33"/>
      <c r="M241" s="145" t="s">
        <v>1</v>
      </c>
      <c r="N241" s="146" t="s">
        <v>52</v>
      </c>
      <c r="P241" s="147">
        <f>O241*H241</f>
        <v>0</v>
      </c>
      <c r="Q241" s="147">
        <v>0</v>
      </c>
      <c r="R241" s="147">
        <f>Q241*H241</f>
        <v>0</v>
      </c>
      <c r="S241" s="147">
        <v>0</v>
      </c>
      <c r="T241" s="148">
        <f>S241*H241</f>
        <v>0</v>
      </c>
      <c r="AR241" s="149" t="s">
        <v>226</v>
      </c>
      <c r="AT241" s="149" t="s">
        <v>221</v>
      </c>
      <c r="AU241" s="149" t="s">
        <v>96</v>
      </c>
      <c r="AY241" s="17" t="s">
        <v>219</v>
      </c>
      <c r="BE241" s="150">
        <f>IF(N241="základní",J241,0)</f>
        <v>0</v>
      </c>
      <c r="BF241" s="150">
        <f>IF(N241="snížená",J241,0)</f>
        <v>0</v>
      </c>
      <c r="BG241" s="150">
        <f>IF(N241="zákl. přenesená",J241,0)</f>
        <v>0</v>
      </c>
      <c r="BH241" s="150">
        <f>IF(N241="sníž. přenesená",J241,0)</f>
        <v>0</v>
      </c>
      <c r="BI241" s="150">
        <f>IF(N241="nulová",J241,0)</f>
        <v>0</v>
      </c>
      <c r="BJ241" s="17" t="s">
        <v>94</v>
      </c>
      <c r="BK241" s="150">
        <f>ROUND(I241*H241,2)</f>
        <v>0</v>
      </c>
      <c r="BL241" s="17" t="s">
        <v>226</v>
      </c>
      <c r="BM241" s="149" t="s">
        <v>2932</v>
      </c>
    </row>
    <row r="242" spans="2:65" s="1" customFormat="1" ht="11.25">
      <c r="B242" s="33"/>
      <c r="D242" s="179" t="s">
        <v>256</v>
      </c>
      <c r="F242" s="180" t="s">
        <v>2896</v>
      </c>
      <c r="I242" s="181"/>
      <c r="L242" s="33"/>
      <c r="M242" s="182"/>
      <c r="T242" s="57"/>
      <c r="AT242" s="17" t="s">
        <v>256</v>
      </c>
      <c r="AU242" s="17" t="s">
        <v>96</v>
      </c>
    </row>
    <row r="243" spans="2:65" s="14" customFormat="1" ht="11.25">
      <c r="B243" s="165"/>
      <c r="D243" s="152" t="s">
        <v>228</v>
      </c>
      <c r="E243" s="166" t="s">
        <v>1</v>
      </c>
      <c r="F243" s="167" t="s">
        <v>2933</v>
      </c>
      <c r="H243" s="168">
        <v>5</v>
      </c>
      <c r="I243" s="169"/>
      <c r="L243" s="165"/>
      <c r="M243" s="170"/>
      <c r="T243" s="171"/>
      <c r="AT243" s="166" t="s">
        <v>228</v>
      </c>
      <c r="AU243" s="166" t="s">
        <v>96</v>
      </c>
      <c r="AV243" s="14" t="s">
        <v>96</v>
      </c>
      <c r="AW243" s="14" t="s">
        <v>42</v>
      </c>
      <c r="AX243" s="14" t="s">
        <v>94</v>
      </c>
      <c r="AY243" s="166" t="s">
        <v>219</v>
      </c>
    </row>
    <row r="244" spans="2:65" s="1" customFormat="1" ht="16.5" customHeight="1">
      <c r="B244" s="33"/>
      <c r="C244" s="138" t="s">
        <v>493</v>
      </c>
      <c r="D244" s="138" t="s">
        <v>221</v>
      </c>
      <c r="E244" s="139" t="s">
        <v>2899</v>
      </c>
      <c r="F244" s="140" t="s">
        <v>2900</v>
      </c>
      <c r="G244" s="141" t="s">
        <v>272</v>
      </c>
      <c r="H244" s="142">
        <v>5</v>
      </c>
      <c r="I244" s="143"/>
      <c r="J244" s="144">
        <f>ROUND(I244*H244,2)</f>
        <v>0</v>
      </c>
      <c r="K244" s="140" t="s">
        <v>254</v>
      </c>
      <c r="L244" s="33"/>
      <c r="M244" s="145" t="s">
        <v>1</v>
      </c>
      <c r="N244" s="146" t="s">
        <v>52</v>
      </c>
      <c r="P244" s="147">
        <f>O244*H244</f>
        <v>0</v>
      </c>
      <c r="Q244" s="147">
        <v>0</v>
      </c>
      <c r="R244" s="147">
        <f>Q244*H244</f>
        <v>0</v>
      </c>
      <c r="S244" s="147">
        <v>0</v>
      </c>
      <c r="T244" s="148">
        <f>S244*H244</f>
        <v>0</v>
      </c>
      <c r="AR244" s="149" t="s">
        <v>226</v>
      </c>
      <c r="AT244" s="149" t="s">
        <v>221</v>
      </c>
      <c r="AU244" s="149" t="s">
        <v>96</v>
      </c>
      <c r="AY244" s="17" t="s">
        <v>219</v>
      </c>
      <c r="BE244" s="150">
        <f>IF(N244="základní",J244,0)</f>
        <v>0</v>
      </c>
      <c r="BF244" s="150">
        <f>IF(N244="snížená",J244,0)</f>
        <v>0</v>
      </c>
      <c r="BG244" s="150">
        <f>IF(N244="zákl. přenesená",J244,0)</f>
        <v>0</v>
      </c>
      <c r="BH244" s="150">
        <f>IF(N244="sníž. přenesená",J244,0)</f>
        <v>0</v>
      </c>
      <c r="BI244" s="150">
        <f>IF(N244="nulová",J244,0)</f>
        <v>0</v>
      </c>
      <c r="BJ244" s="17" t="s">
        <v>94</v>
      </c>
      <c r="BK244" s="150">
        <f>ROUND(I244*H244,2)</f>
        <v>0</v>
      </c>
      <c r="BL244" s="17" t="s">
        <v>226</v>
      </c>
      <c r="BM244" s="149" t="s">
        <v>2934</v>
      </c>
    </row>
    <row r="245" spans="2:65" s="1" customFormat="1" ht="11.25">
      <c r="B245" s="33"/>
      <c r="D245" s="179" t="s">
        <v>256</v>
      </c>
      <c r="F245" s="180" t="s">
        <v>2902</v>
      </c>
      <c r="I245" s="181"/>
      <c r="L245" s="33"/>
      <c r="M245" s="182"/>
      <c r="T245" s="57"/>
      <c r="AT245" s="17" t="s">
        <v>256</v>
      </c>
      <c r="AU245" s="17" t="s">
        <v>96</v>
      </c>
    </row>
    <row r="246" spans="2:65" s="14" customFormat="1" ht="11.25">
      <c r="B246" s="165"/>
      <c r="D246" s="152" t="s">
        <v>228</v>
      </c>
      <c r="E246" s="166" t="s">
        <v>1</v>
      </c>
      <c r="F246" s="167" t="s">
        <v>2935</v>
      </c>
      <c r="H246" s="168">
        <v>5</v>
      </c>
      <c r="I246" s="169"/>
      <c r="L246" s="165"/>
      <c r="M246" s="170"/>
      <c r="T246" s="171"/>
      <c r="AT246" s="166" t="s">
        <v>228</v>
      </c>
      <c r="AU246" s="166" t="s">
        <v>96</v>
      </c>
      <c r="AV246" s="14" t="s">
        <v>96</v>
      </c>
      <c r="AW246" s="14" t="s">
        <v>42</v>
      </c>
      <c r="AX246" s="14" t="s">
        <v>94</v>
      </c>
      <c r="AY246" s="166" t="s">
        <v>219</v>
      </c>
    </row>
    <row r="247" spans="2:65" s="11" customFormat="1" ht="22.9" customHeight="1">
      <c r="B247" s="126"/>
      <c r="D247" s="127" t="s">
        <v>86</v>
      </c>
      <c r="E247" s="136" t="s">
        <v>569</v>
      </c>
      <c r="F247" s="136" t="s">
        <v>570</v>
      </c>
      <c r="I247" s="129"/>
      <c r="J247" s="137">
        <f>BK247</f>
        <v>0</v>
      </c>
      <c r="L247" s="126"/>
      <c r="M247" s="131"/>
      <c r="P247" s="132">
        <f>SUM(P248:P249)</f>
        <v>0</v>
      </c>
      <c r="R247" s="132">
        <f>SUM(R248:R249)</f>
        <v>0</v>
      </c>
      <c r="T247" s="133">
        <f>SUM(T248:T249)</f>
        <v>0</v>
      </c>
      <c r="AR247" s="127" t="s">
        <v>94</v>
      </c>
      <c r="AT247" s="134" t="s">
        <v>86</v>
      </c>
      <c r="AU247" s="134" t="s">
        <v>94</v>
      </c>
      <c r="AY247" s="127" t="s">
        <v>219</v>
      </c>
      <c r="BK247" s="135">
        <f>SUM(BK248:BK249)</f>
        <v>0</v>
      </c>
    </row>
    <row r="248" spans="2:65" s="1" customFormat="1" ht="16.5" customHeight="1">
      <c r="B248" s="33"/>
      <c r="C248" s="138" t="s">
        <v>498</v>
      </c>
      <c r="D248" s="138" t="s">
        <v>221</v>
      </c>
      <c r="E248" s="139" t="s">
        <v>572</v>
      </c>
      <c r="F248" s="140" t="s">
        <v>573</v>
      </c>
      <c r="G248" s="141" t="s">
        <v>319</v>
      </c>
      <c r="H248" s="142">
        <v>7.4820000000000002</v>
      </c>
      <c r="I248" s="143"/>
      <c r="J248" s="144">
        <f>ROUND(I248*H248,2)</f>
        <v>0</v>
      </c>
      <c r="K248" s="140" t="s">
        <v>254</v>
      </c>
      <c r="L248" s="33"/>
      <c r="M248" s="145" t="s">
        <v>1</v>
      </c>
      <c r="N248" s="146" t="s">
        <v>52</v>
      </c>
      <c r="P248" s="147">
        <f>O248*H248</f>
        <v>0</v>
      </c>
      <c r="Q248" s="147">
        <v>0</v>
      </c>
      <c r="R248" s="147">
        <f>Q248*H248</f>
        <v>0</v>
      </c>
      <c r="S248" s="147">
        <v>0</v>
      </c>
      <c r="T248" s="148">
        <f>S248*H248</f>
        <v>0</v>
      </c>
      <c r="AR248" s="149" t="s">
        <v>226</v>
      </c>
      <c r="AT248" s="149" t="s">
        <v>221</v>
      </c>
      <c r="AU248" s="149" t="s">
        <v>96</v>
      </c>
      <c r="AY248" s="17" t="s">
        <v>219</v>
      </c>
      <c r="BE248" s="150">
        <f>IF(N248="základní",J248,0)</f>
        <v>0</v>
      </c>
      <c r="BF248" s="150">
        <f>IF(N248="snížená",J248,0)</f>
        <v>0</v>
      </c>
      <c r="BG248" s="150">
        <f>IF(N248="zákl. přenesená",J248,0)</f>
        <v>0</v>
      </c>
      <c r="BH248" s="150">
        <f>IF(N248="sníž. přenesená",J248,0)</f>
        <v>0</v>
      </c>
      <c r="BI248" s="150">
        <f>IF(N248="nulová",J248,0)</f>
        <v>0</v>
      </c>
      <c r="BJ248" s="17" t="s">
        <v>94</v>
      </c>
      <c r="BK248" s="150">
        <f>ROUND(I248*H248,2)</f>
        <v>0</v>
      </c>
      <c r="BL248" s="17" t="s">
        <v>226</v>
      </c>
      <c r="BM248" s="149" t="s">
        <v>2936</v>
      </c>
    </row>
    <row r="249" spans="2:65" s="1" customFormat="1" ht="11.25">
      <c r="B249" s="33"/>
      <c r="D249" s="179" t="s">
        <v>256</v>
      </c>
      <c r="F249" s="180" t="s">
        <v>575</v>
      </c>
      <c r="I249" s="181"/>
      <c r="L249" s="33"/>
      <c r="M249" s="193"/>
      <c r="N249" s="194"/>
      <c r="O249" s="194"/>
      <c r="P249" s="194"/>
      <c r="Q249" s="194"/>
      <c r="R249" s="194"/>
      <c r="S249" s="194"/>
      <c r="T249" s="195"/>
      <c r="AT249" s="17" t="s">
        <v>256</v>
      </c>
      <c r="AU249" s="17" t="s">
        <v>96</v>
      </c>
    </row>
    <row r="250" spans="2:65" s="1" customFormat="1" ht="6.95" customHeight="1">
      <c r="B250" s="45"/>
      <c r="C250" s="46"/>
      <c r="D250" s="46"/>
      <c r="E250" s="46"/>
      <c r="F250" s="46"/>
      <c r="G250" s="46"/>
      <c r="H250" s="46"/>
      <c r="I250" s="46"/>
      <c r="J250" s="46"/>
      <c r="K250" s="46"/>
      <c r="L250" s="33"/>
    </row>
  </sheetData>
  <sheetProtection algorithmName="SHA-512" hashValue="xFexdxAO3Vz+fDQ7YPAudpGpC2C8XOCUUVhZOKfrKDQPZLQ945Vuxy8OAuZiYIaIjUIc1j3k8qLQDzpbGhNc/w==" saltValue="3Fe/p9F34j3EMvpageQH6FCKMGWRvITZGcacY5gfHIuwiCkvMy2rVZ8SXAsJ8Hvg+oq9V6BTcuVFwOkXDqf20g==" spinCount="100000" sheet="1" objects="1" scenarios="1" formatColumns="0" formatRows="0" autoFilter="0"/>
  <autoFilter ref="C123:K249" xr:uid="{00000000-0009-0000-0000-000009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hyperlinks>
    <hyperlink ref="F136" r:id="rId1" xr:uid="{00000000-0004-0000-0900-000000000000}"/>
    <hyperlink ref="F142" r:id="rId2" xr:uid="{00000000-0004-0000-0900-000001000000}"/>
    <hyperlink ref="F147" r:id="rId3" xr:uid="{00000000-0004-0000-0900-000002000000}"/>
    <hyperlink ref="F157" r:id="rId4" xr:uid="{00000000-0004-0000-0900-000003000000}"/>
    <hyperlink ref="F161" r:id="rId5" xr:uid="{00000000-0004-0000-0900-000004000000}"/>
    <hyperlink ref="F182" r:id="rId6" xr:uid="{00000000-0004-0000-0900-000005000000}"/>
    <hyperlink ref="F186" r:id="rId7" xr:uid="{00000000-0004-0000-0900-000006000000}"/>
    <hyperlink ref="F194" r:id="rId8" xr:uid="{00000000-0004-0000-0900-000007000000}"/>
    <hyperlink ref="F199" r:id="rId9" xr:uid="{00000000-0004-0000-0900-000008000000}"/>
    <hyperlink ref="F202" r:id="rId10" xr:uid="{00000000-0004-0000-0900-000009000000}"/>
    <hyperlink ref="F215" r:id="rId11" xr:uid="{00000000-0004-0000-0900-00000A000000}"/>
    <hyperlink ref="F220" r:id="rId12" xr:uid="{00000000-0004-0000-0900-00000B000000}"/>
    <hyperlink ref="F223" r:id="rId13" xr:uid="{00000000-0004-0000-0900-00000C000000}"/>
    <hyperlink ref="F226" r:id="rId14" xr:uid="{00000000-0004-0000-0900-00000D000000}"/>
    <hyperlink ref="F233" r:id="rId15" xr:uid="{00000000-0004-0000-0900-00000E000000}"/>
    <hyperlink ref="F242" r:id="rId16" xr:uid="{00000000-0004-0000-0900-00000F000000}"/>
    <hyperlink ref="F245" r:id="rId17" xr:uid="{00000000-0004-0000-0900-000010000000}"/>
    <hyperlink ref="F249" r:id="rId18" xr:uid="{00000000-0004-0000-0900-000011000000}"/>
  </hyperlinks>
  <pageMargins left="0.39370078740157483" right="0.39370078740157483" top="0.39370078740157483" bottom="0.39370078740157483" header="0" footer="0"/>
  <pageSetup paperSize="9" scale="84" fitToHeight="100" orientation="landscape" r:id="rId19"/>
  <headerFooter>
    <oddFooter>&amp;CStrana &amp;P z &amp;N</oddFooter>
  </headerFooter>
  <drawing r:id="rId2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86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133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173</v>
      </c>
      <c r="L4" s="20"/>
      <c r="M4" s="9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</row>
    <row r="8" spans="2:46" ht="12" customHeight="1">
      <c r="B8" s="20"/>
      <c r="D8" s="27" t="s">
        <v>180</v>
      </c>
      <c r="L8" s="20"/>
    </row>
    <row r="9" spans="2:46" s="1" customFormat="1" ht="16.5" customHeight="1">
      <c r="B9" s="33"/>
      <c r="E9" s="246" t="s">
        <v>2703</v>
      </c>
      <c r="F9" s="248"/>
      <c r="G9" s="248"/>
      <c r="H9" s="248"/>
      <c r="L9" s="33"/>
    </row>
    <row r="10" spans="2:46" s="1" customFormat="1" ht="12" customHeight="1">
      <c r="B10" s="33"/>
      <c r="D10" s="27" t="s">
        <v>186</v>
      </c>
      <c r="L10" s="33"/>
    </row>
    <row r="11" spans="2:46" s="1" customFormat="1" ht="16.5" customHeight="1">
      <c r="B11" s="33"/>
      <c r="E11" s="204" t="s">
        <v>2937</v>
      </c>
      <c r="F11" s="248"/>
      <c r="G11" s="248"/>
      <c r="H11" s="24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2705</v>
      </c>
      <c r="I14" s="27" t="s">
        <v>24</v>
      </c>
      <c r="J14" s="53" t="str">
        <f>'Rekapitulace stavby'!AN8</f>
        <v>29. 8. 2025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tr">
        <f>IF('Rekapitulace stavby'!AN10="","",'Rekapitulace stavby'!AN10)</f>
        <v>00063584</v>
      </c>
      <c r="L16" s="33"/>
    </row>
    <row r="17" spans="2:12" s="1" customFormat="1" ht="18" customHeight="1">
      <c r="B17" s="33"/>
      <c r="E17" s="25" t="str">
        <f>IF('Rekapitulace stavby'!E11="","",'Rekapitulace stavby'!E11)</f>
        <v>Městská část Praha 4,Antala Staška 2059/80b,Praha4</v>
      </c>
      <c r="I17" s="27" t="s">
        <v>34</v>
      </c>
      <c r="J17" s="25" t="str">
        <f>IF('Rekapitulace stavby'!AN11="","",'Rekapitulace stavby'!AN11)</f>
        <v>CZ00063584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9" t="str">
        <f>'Rekapitulace stavby'!E14</f>
        <v>Vyplň údaj</v>
      </c>
      <c r="F20" s="230"/>
      <c r="G20" s="230"/>
      <c r="H20" s="230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tr">
        <f>IF('Rekapitulace stavby'!AN16="","",'Rekapitulace stavby'!AN16)</f>
        <v>12189391</v>
      </c>
      <c r="L22" s="33"/>
    </row>
    <row r="23" spans="2:12" s="1" customFormat="1" ht="18" customHeight="1">
      <c r="B23" s="33"/>
      <c r="E23" s="25" t="str">
        <f>IF('Rekapitulace stavby'!E17="","",'Rekapitulace stavby'!E17)</f>
        <v>Ateliér zahradní a krajinářské architektury, Brno</v>
      </c>
      <c r="I23" s="27" t="s">
        <v>34</v>
      </c>
      <c r="J23" s="25" t="str">
        <f>IF('Rekapitulace stavby'!AN17="","",'Rekapitulace stavby'!AN17)</f>
        <v>czCZ5612042469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6"/>
      <c r="E29" s="235" t="s">
        <v>1</v>
      </c>
      <c r="F29" s="235"/>
      <c r="G29" s="235"/>
      <c r="H29" s="235"/>
      <c r="L29" s="96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7" t="s">
        <v>47</v>
      </c>
      <c r="J32" s="67">
        <f>ROUND(J124,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ROUND((SUM(BE124:BE185)),  2)</f>
        <v>0</v>
      </c>
      <c r="I35" s="98">
        <v>0.21</v>
      </c>
      <c r="J35" s="87">
        <f>ROUND(((SUM(BE124:BE185))*I35),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ROUND((SUM(BF124:BF185)),  2)</f>
        <v>0</v>
      </c>
      <c r="I36" s="98">
        <v>0.12</v>
      </c>
      <c r="J36" s="87">
        <f>ROUND(((SUM(BF124:BF185))*I36),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ROUND((SUM(BG124:BG185)),  2)</f>
        <v>0</v>
      </c>
      <c r="I37" s="98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ROUND((SUM(BH124:BH185)),  2)</f>
        <v>0</v>
      </c>
      <c r="I38" s="98">
        <v>0.12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ROUND((SUM(BI124:BI185)),  2)</f>
        <v>0</v>
      </c>
      <c r="I39" s="98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9"/>
      <c r="D41" s="100" t="s">
        <v>57</v>
      </c>
      <c r="E41" s="58"/>
      <c r="F41" s="58"/>
      <c r="G41" s="101" t="s">
        <v>58</v>
      </c>
      <c r="H41" s="102" t="s">
        <v>59</v>
      </c>
      <c r="I41" s="58"/>
      <c r="J41" s="103">
        <f>SUM(J32:J39)</f>
        <v>0</v>
      </c>
      <c r="K41" s="104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5" t="s">
        <v>63</v>
      </c>
      <c r="G61" s="44" t="s">
        <v>62</v>
      </c>
      <c r="H61" s="35"/>
      <c r="I61" s="35"/>
      <c r="J61" s="106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5" t="s">
        <v>63</v>
      </c>
      <c r="G76" s="44" t="s">
        <v>62</v>
      </c>
      <c r="H76" s="35"/>
      <c r="I76" s="35"/>
      <c r="J76" s="106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195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6" t="str">
        <f>E7</f>
        <v>REVITALIZACE ROZTYLSKÉHO NÁMĚSTÍ SEVER, PRAHA 4</v>
      </c>
      <c r="F85" s="247"/>
      <c r="G85" s="247"/>
      <c r="H85" s="247"/>
      <c r="L85" s="33"/>
    </row>
    <row r="86" spans="2:12" ht="12" customHeight="1">
      <c r="B86" s="20"/>
      <c r="C86" s="27" t="s">
        <v>180</v>
      </c>
      <c r="L86" s="20"/>
    </row>
    <row r="87" spans="2:12" s="1" customFormat="1" ht="16.5" customHeight="1">
      <c r="B87" s="33"/>
      <c r="E87" s="246" t="s">
        <v>2703</v>
      </c>
      <c r="F87" s="248"/>
      <c r="G87" s="248"/>
      <c r="H87" s="248"/>
      <c r="L87" s="33"/>
    </row>
    <row r="88" spans="2:12" s="1" customFormat="1" ht="12" customHeight="1">
      <c r="B88" s="33"/>
      <c r="C88" s="27" t="s">
        <v>186</v>
      </c>
      <c r="L88" s="33"/>
    </row>
    <row r="89" spans="2:12" s="1" customFormat="1" ht="16.5" customHeight="1">
      <c r="B89" s="33"/>
      <c r="E89" s="204" t="str">
        <f>E11</f>
        <v>SO 04.3 - Popínavé rostliny</v>
      </c>
      <c r="F89" s="248"/>
      <c r="G89" s="248"/>
      <c r="H89" s="248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Praha 4</v>
      </c>
      <c r="I91" s="27" t="s">
        <v>24</v>
      </c>
      <c r="J91" s="53" t="str">
        <f>IF(J14="","",J14)</f>
        <v>29. 8. 2025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Městská část Praha 4,Antala Staška 2059/80b,Praha4</v>
      </c>
      <c r="I93" s="27" t="s">
        <v>38</v>
      </c>
      <c r="J93" s="31" t="str">
        <f>E23</f>
        <v>Ateliér zahradní a krajinářské architektury, Brno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7" t="s">
        <v>196</v>
      </c>
      <c r="D96" s="99"/>
      <c r="E96" s="99"/>
      <c r="F96" s="99"/>
      <c r="G96" s="99"/>
      <c r="H96" s="99"/>
      <c r="I96" s="99"/>
      <c r="J96" s="108" t="s">
        <v>197</v>
      </c>
      <c r="K96" s="99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9" t="s">
        <v>198</v>
      </c>
      <c r="J98" s="67">
        <f>J124</f>
        <v>0</v>
      </c>
      <c r="L98" s="33"/>
      <c r="AU98" s="17" t="s">
        <v>199</v>
      </c>
    </row>
    <row r="99" spans="2:47" s="8" customFormat="1" ht="24.95" customHeight="1">
      <c r="B99" s="110"/>
      <c r="D99" s="111" t="s">
        <v>2706</v>
      </c>
      <c r="E99" s="112"/>
      <c r="F99" s="112"/>
      <c r="G99" s="112"/>
      <c r="H99" s="112"/>
      <c r="I99" s="112"/>
      <c r="J99" s="113">
        <f>J125</f>
        <v>0</v>
      </c>
      <c r="L99" s="110"/>
    </row>
    <row r="100" spans="2:47" s="9" customFormat="1" ht="19.899999999999999" customHeight="1">
      <c r="B100" s="114"/>
      <c r="D100" s="115" t="s">
        <v>2938</v>
      </c>
      <c r="E100" s="116"/>
      <c r="F100" s="116"/>
      <c r="G100" s="116"/>
      <c r="H100" s="116"/>
      <c r="I100" s="116"/>
      <c r="J100" s="117">
        <f>J126</f>
        <v>0</v>
      </c>
      <c r="L100" s="114"/>
    </row>
    <row r="101" spans="2:47" s="9" customFormat="1" ht="19.899999999999999" customHeight="1">
      <c r="B101" s="114"/>
      <c r="D101" s="115" t="s">
        <v>2760</v>
      </c>
      <c r="E101" s="116"/>
      <c r="F101" s="116"/>
      <c r="G101" s="116"/>
      <c r="H101" s="116"/>
      <c r="I101" s="116"/>
      <c r="J101" s="117">
        <f>J169</f>
        <v>0</v>
      </c>
      <c r="L101" s="114"/>
    </row>
    <row r="102" spans="2:47" s="9" customFormat="1" ht="19.899999999999999" customHeight="1">
      <c r="B102" s="114"/>
      <c r="D102" s="115" t="s">
        <v>203</v>
      </c>
      <c r="E102" s="116"/>
      <c r="F102" s="116"/>
      <c r="G102" s="116"/>
      <c r="H102" s="116"/>
      <c r="I102" s="116"/>
      <c r="J102" s="117">
        <f>J183</f>
        <v>0</v>
      </c>
      <c r="L102" s="114"/>
    </row>
    <row r="103" spans="2:47" s="1" customFormat="1" ht="21.75" customHeight="1">
      <c r="B103" s="33"/>
      <c r="L103" s="33"/>
    </row>
    <row r="104" spans="2:47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3"/>
    </row>
    <row r="108" spans="2:47" s="1" customFormat="1" ht="6.95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3"/>
    </row>
    <row r="109" spans="2:47" s="1" customFormat="1" ht="24.95" customHeight="1">
      <c r="B109" s="33"/>
      <c r="C109" s="21" t="s">
        <v>204</v>
      </c>
      <c r="L109" s="33"/>
    </row>
    <row r="110" spans="2:47" s="1" customFormat="1" ht="6.95" customHeight="1">
      <c r="B110" s="33"/>
      <c r="L110" s="33"/>
    </row>
    <row r="111" spans="2:47" s="1" customFormat="1" ht="12" customHeight="1">
      <c r="B111" s="33"/>
      <c r="C111" s="27" t="s">
        <v>16</v>
      </c>
      <c r="L111" s="33"/>
    </row>
    <row r="112" spans="2:47" s="1" customFormat="1" ht="16.5" customHeight="1">
      <c r="B112" s="33"/>
      <c r="E112" s="246" t="str">
        <f>E7</f>
        <v>REVITALIZACE ROZTYLSKÉHO NÁMĚSTÍ SEVER, PRAHA 4</v>
      </c>
      <c r="F112" s="247"/>
      <c r="G112" s="247"/>
      <c r="H112" s="247"/>
      <c r="L112" s="33"/>
    </row>
    <row r="113" spans="2:65" ht="12" customHeight="1">
      <c r="B113" s="20"/>
      <c r="C113" s="27" t="s">
        <v>180</v>
      </c>
      <c r="L113" s="20"/>
    </row>
    <row r="114" spans="2:65" s="1" customFormat="1" ht="16.5" customHeight="1">
      <c r="B114" s="33"/>
      <c r="E114" s="246" t="s">
        <v>2703</v>
      </c>
      <c r="F114" s="248"/>
      <c r="G114" s="248"/>
      <c r="H114" s="248"/>
      <c r="L114" s="33"/>
    </row>
    <row r="115" spans="2:65" s="1" customFormat="1" ht="12" customHeight="1">
      <c r="B115" s="33"/>
      <c r="C115" s="27" t="s">
        <v>186</v>
      </c>
      <c r="L115" s="33"/>
    </row>
    <row r="116" spans="2:65" s="1" customFormat="1" ht="16.5" customHeight="1">
      <c r="B116" s="33"/>
      <c r="E116" s="204" t="str">
        <f>E11</f>
        <v>SO 04.3 - Popínavé rostliny</v>
      </c>
      <c r="F116" s="248"/>
      <c r="G116" s="248"/>
      <c r="H116" s="248"/>
      <c r="L116" s="33"/>
    </row>
    <row r="117" spans="2:65" s="1" customFormat="1" ht="6.95" customHeight="1">
      <c r="B117" s="33"/>
      <c r="L117" s="33"/>
    </row>
    <row r="118" spans="2:65" s="1" customFormat="1" ht="12" customHeight="1">
      <c r="B118" s="33"/>
      <c r="C118" s="27" t="s">
        <v>22</v>
      </c>
      <c r="F118" s="25" t="str">
        <f>F14</f>
        <v>Praha 4</v>
      </c>
      <c r="I118" s="27" t="s">
        <v>24</v>
      </c>
      <c r="J118" s="53" t="str">
        <f>IF(J14="","",J14)</f>
        <v>29. 8. 2025</v>
      </c>
      <c r="L118" s="33"/>
    </row>
    <row r="119" spans="2:65" s="1" customFormat="1" ht="6.95" customHeight="1">
      <c r="B119" s="33"/>
      <c r="L119" s="33"/>
    </row>
    <row r="120" spans="2:65" s="1" customFormat="1" ht="40.15" customHeight="1">
      <c r="B120" s="33"/>
      <c r="C120" s="27" t="s">
        <v>30</v>
      </c>
      <c r="F120" s="25" t="str">
        <f>E17</f>
        <v>Městská část Praha 4,Antala Staška 2059/80b,Praha4</v>
      </c>
      <c r="I120" s="27" t="s">
        <v>38</v>
      </c>
      <c r="J120" s="31" t="str">
        <f>E23</f>
        <v>Ateliér zahradní a krajinářské architektury, Brno</v>
      </c>
      <c r="L120" s="33"/>
    </row>
    <row r="121" spans="2:65" s="1" customFormat="1" ht="15.2" customHeight="1">
      <c r="B121" s="33"/>
      <c r="C121" s="27" t="s">
        <v>36</v>
      </c>
      <c r="F121" s="25" t="str">
        <f>IF(E20="","",E20)</f>
        <v>Vyplň údaj</v>
      </c>
      <c r="I121" s="27" t="s">
        <v>43</v>
      </c>
      <c r="J121" s="31" t="str">
        <f>E26</f>
        <v xml:space="preserve"> </v>
      </c>
      <c r="L121" s="33"/>
    </row>
    <row r="122" spans="2:65" s="1" customFormat="1" ht="10.35" customHeight="1">
      <c r="B122" s="33"/>
      <c r="L122" s="33"/>
    </row>
    <row r="123" spans="2:65" s="10" customFormat="1" ht="29.25" customHeight="1">
      <c r="B123" s="118"/>
      <c r="C123" s="119" t="s">
        <v>205</v>
      </c>
      <c r="D123" s="120" t="s">
        <v>72</v>
      </c>
      <c r="E123" s="120" t="s">
        <v>68</v>
      </c>
      <c r="F123" s="120" t="s">
        <v>69</v>
      </c>
      <c r="G123" s="120" t="s">
        <v>206</v>
      </c>
      <c r="H123" s="120" t="s">
        <v>207</v>
      </c>
      <c r="I123" s="120" t="s">
        <v>208</v>
      </c>
      <c r="J123" s="120" t="s">
        <v>197</v>
      </c>
      <c r="K123" s="121" t="s">
        <v>209</v>
      </c>
      <c r="L123" s="118"/>
      <c r="M123" s="60" t="s">
        <v>1</v>
      </c>
      <c r="N123" s="61" t="s">
        <v>51</v>
      </c>
      <c r="O123" s="61" t="s">
        <v>210</v>
      </c>
      <c r="P123" s="61" t="s">
        <v>211</v>
      </c>
      <c r="Q123" s="61" t="s">
        <v>212</v>
      </c>
      <c r="R123" s="61" t="s">
        <v>213</v>
      </c>
      <c r="S123" s="61" t="s">
        <v>214</v>
      </c>
      <c r="T123" s="62" t="s">
        <v>215</v>
      </c>
    </row>
    <row r="124" spans="2:65" s="1" customFormat="1" ht="22.9" customHeight="1">
      <c r="B124" s="33"/>
      <c r="C124" s="65" t="s">
        <v>216</v>
      </c>
      <c r="J124" s="122">
        <f>BK124</f>
        <v>0</v>
      </c>
      <c r="L124" s="33"/>
      <c r="M124" s="63"/>
      <c r="N124" s="54"/>
      <c r="O124" s="54"/>
      <c r="P124" s="123">
        <f>P125</f>
        <v>0</v>
      </c>
      <c r="Q124" s="54"/>
      <c r="R124" s="123">
        <f>R125</f>
        <v>1.2451999999999999</v>
      </c>
      <c r="S124" s="54"/>
      <c r="T124" s="124">
        <f>T125</f>
        <v>0</v>
      </c>
      <c r="AT124" s="17" t="s">
        <v>86</v>
      </c>
      <c r="AU124" s="17" t="s">
        <v>199</v>
      </c>
      <c r="BK124" s="125">
        <f>BK125</f>
        <v>0</v>
      </c>
    </row>
    <row r="125" spans="2:65" s="11" customFormat="1" ht="25.9" customHeight="1">
      <c r="B125" s="126"/>
      <c r="D125" s="127" t="s">
        <v>86</v>
      </c>
      <c r="E125" s="128" t="s">
        <v>217</v>
      </c>
      <c r="F125" s="128" t="s">
        <v>217</v>
      </c>
      <c r="I125" s="129"/>
      <c r="J125" s="130">
        <f>BK125</f>
        <v>0</v>
      </c>
      <c r="L125" s="126"/>
      <c r="M125" s="131"/>
      <c r="P125" s="132">
        <f>P126+P169+P183</f>
        <v>0</v>
      </c>
      <c r="R125" s="132">
        <f>R126+R169+R183</f>
        <v>1.2451999999999999</v>
      </c>
      <c r="T125" s="133">
        <f>T126+T169+T183</f>
        <v>0</v>
      </c>
      <c r="AR125" s="127" t="s">
        <v>94</v>
      </c>
      <c r="AT125" s="134" t="s">
        <v>86</v>
      </c>
      <c r="AU125" s="134" t="s">
        <v>87</v>
      </c>
      <c r="AY125" s="127" t="s">
        <v>219</v>
      </c>
      <c r="BK125" s="135">
        <f>BK126+BK169+BK183</f>
        <v>0</v>
      </c>
    </row>
    <row r="126" spans="2:65" s="11" customFormat="1" ht="22.9" customHeight="1">
      <c r="B126" s="126"/>
      <c r="D126" s="127" t="s">
        <v>86</v>
      </c>
      <c r="E126" s="136" t="s">
        <v>2708</v>
      </c>
      <c r="F126" s="136" t="s">
        <v>2939</v>
      </c>
      <c r="I126" s="129"/>
      <c r="J126" s="137">
        <f>BK126</f>
        <v>0</v>
      </c>
      <c r="L126" s="126"/>
      <c r="M126" s="131"/>
      <c r="P126" s="132">
        <f>SUM(P127:P168)</f>
        <v>0</v>
      </c>
      <c r="R126" s="132">
        <f>SUM(R127:R168)</f>
        <v>1.2451999999999999</v>
      </c>
      <c r="T126" s="133">
        <f>SUM(T127:T168)</f>
        <v>0</v>
      </c>
      <c r="AR126" s="127" t="s">
        <v>94</v>
      </c>
      <c r="AT126" s="134" t="s">
        <v>86</v>
      </c>
      <c r="AU126" s="134" t="s">
        <v>94</v>
      </c>
      <c r="AY126" s="127" t="s">
        <v>219</v>
      </c>
      <c r="BK126" s="135">
        <f>SUM(BK127:BK168)</f>
        <v>0</v>
      </c>
    </row>
    <row r="127" spans="2:65" s="1" customFormat="1" ht="24.2" customHeight="1">
      <c r="B127" s="33"/>
      <c r="C127" s="138" t="s">
        <v>94</v>
      </c>
      <c r="D127" s="138" t="s">
        <v>221</v>
      </c>
      <c r="E127" s="139" t="s">
        <v>2761</v>
      </c>
      <c r="F127" s="140" t="s">
        <v>2762</v>
      </c>
      <c r="G127" s="141" t="s">
        <v>272</v>
      </c>
      <c r="H127" s="142">
        <v>0.66</v>
      </c>
      <c r="I127" s="143"/>
      <c r="J127" s="144">
        <f>ROUND(I127*H127,2)</f>
        <v>0</v>
      </c>
      <c r="K127" s="140" t="s">
        <v>2740</v>
      </c>
      <c r="L127" s="33"/>
      <c r="M127" s="145" t="s">
        <v>1</v>
      </c>
      <c r="N127" s="146" t="s">
        <v>52</v>
      </c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AR127" s="149" t="s">
        <v>226</v>
      </c>
      <c r="AT127" s="149" t="s">
        <v>221</v>
      </c>
      <c r="AU127" s="149" t="s">
        <v>96</v>
      </c>
      <c r="AY127" s="17" t="s">
        <v>219</v>
      </c>
      <c r="BE127" s="150">
        <f>IF(N127="základní",J127,0)</f>
        <v>0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7" t="s">
        <v>94</v>
      </c>
      <c r="BK127" s="150">
        <f>ROUND(I127*H127,2)</f>
        <v>0</v>
      </c>
      <c r="BL127" s="17" t="s">
        <v>226</v>
      </c>
      <c r="BM127" s="149" t="s">
        <v>2940</v>
      </c>
    </row>
    <row r="128" spans="2:65" s="12" customFormat="1" ht="11.25">
      <c r="B128" s="151"/>
      <c r="D128" s="152" t="s">
        <v>228</v>
      </c>
      <c r="E128" s="153" t="s">
        <v>1</v>
      </c>
      <c r="F128" s="154" t="s">
        <v>2714</v>
      </c>
      <c r="H128" s="153" t="s">
        <v>1</v>
      </c>
      <c r="I128" s="155"/>
      <c r="L128" s="151"/>
      <c r="M128" s="156"/>
      <c r="T128" s="157"/>
      <c r="AT128" s="153" t="s">
        <v>228</v>
      </c>
      <c r="AU128" s="153" t="s">
        <v>96</v>
      </c>
      <c r="AV128" s="12" t="s">
        <v>94</v>
      </c>
      <c r="AW128" s="12" t="s">
        <v>42</v>
      </c>
      <c r="AX128" s="12" t="s">
        <v>87</v>
      </c>
      <c r="AY128" s="153" t="s">
        <v>219</v>
      </c>
    </row>
    <row r="129" spans="2:65" s="12" customFormat="1" ht="11.25">
      <c r="B129" s="151"/>
      <c r="D129" s="152" t="s">
        <v>228</v>
      </c>
      <c r="E129" s="153" t="s">
        <v>1</v>
      </c>
      <c r="F129" s="154" t="s">
        <v>2715</v>
      </c>
      <c r="H129" s="153" t="s">
        <v>1</v>
      </c>
      <c r="I129" s="155"/>
      <c r="L129" s="151"/>
      <c r="M129" s="156"/>
      <c r="T129" s="157"/>
      <c r="AT129" s="153" t="s">
        <v>228</v>
      </c>
      <c r="AU129" s="153" t="s">
        <v>96</v>
      </c>
      <c r="AV129" s="12" t="s">
        <v>94</v>
      </c>
      <c r="AW129" s="12" t="s">
        <v>42</v>
      </c>
      <c r="AX129" s="12" t="s">
        <v>87</v>
      </c>
      <c r="AY129" s="153" t="s">
        <v>219</v>
      </c>
    </row>
    <row r="130" spans="2:65" s="12" customFormat="1" ht="11.25">
      <c r="B130" s="151"/>
      <c r="D130" s="152" t="s">
        <v>228</v>
      </c>
      <c r="E130" s="153" t="s">
        <v>1</v>
      </c>
      <c r="F130" s="154" t="s">
        <v>2716</v>
      </c>
      <c r="H130" s="153" t="s">
        <v>1</v>
      </c>
      <c r="I130" s="155"/>
      <c r="L130" s="151"/>
      <c r="M130" s="156"/>
      <c r="T130" s="157"/>
      <c r="AT130" s="153" t="s">
        <v>228</v>
      </c>
      <c r="AU130" s="153" t="s">
        <v>96</v>
      </c>
      <c r="AV130" s="12" t="s">
        <v>94</v>
      </c>
      <c r="AW130" s="12" t="s">
        <v>42</v>
      </c>
      <c r="AX130" s="12" t="s">
        <v>87</v>
      </c>
      <c r="AY130" s="153" t="s">
        <v>219</v>
      </c>
    </row>
    <row r="131" spans="2:65" s="12" customFormat="1" ht="22.5">
      <c r="B131" s="151"/>
      <c r="D131" s="152" t="s">
        <v>228</v>
      </c>
      <c r="E131" s="153" t="s">
        <v>1</v>
      </c>
      <c r="F131" s="154" t="s">
        <v>2941</v>
      </c>
      <c r="H131" s="153" t="s">
        <v>1</v>
      </c>
      <c r="I131" s="155"/>
      <c r="L131" s="151"/>
      <c r="M131" s="156"/>
      <c r="T131" s="157"/>
      <c r="AT131" s="153" t="s">
        <v>228</v>
      </c>
      <c r="AU131" s="153" t="s">
        <v>96</v>
      </c>
      <c r="AV131" s="12" t="s">
        <v>94</v>
      </c>
      <c r="AW131" s="12" t="s">
        <v>42</v>
      </c>
      <c r="AX131" s="12" t="s">
        <v>87</v>
      </c>
      <c r="AY131" s="153" t="s">
        <v>219</v>
      </c>
    </row>
    <row r="132" spans="2:65" s="12" customFormat="1" ht="11.25">
      <c r="B132" s="151"/>
      <c r="D132" s="152" t="s">
        <v>228</v>
      </c>
      <c r="E132" s="153" t="s">
        <v>1</v>
      </c>
      <c r="F132" s="154" t="s">
        <v>2766</v>
      </c>
      <c r="H132" s="153" t="s">
        <v>1</v>
      </c>
      <c r="I132" s="155"/>
      <c r="L132" s="151"/>
      <c r="M132" s="156"/>
      <c r="T132" s="157"/>
      <c r="AT132" s="153" t="s">
        <v>228</v>
      </c>
      <c r="AU132" s="153" t="s">
        <v>96</v>
      </c>
      <c r="AV132" s="12" t="s">
        <v>94</v>
      </c>
      <c r="AW132" s="12" t="s">
        <v>42</v>
      </c>
      <c r="AX132" s="12" t="s">
        <v>87</v>
      </c>
      <c r="AY132" s="153" t="s">
        <v>219</v>
      </c>
    </row>
    <row r="133" spans="2:65" s="14" customFormat="1" ht="11.25">
      <c r="B133" s="165"/>
      <c r="D133" s="152" t="s">
        <v>228</v>
      </c>
      <c r="E133" s="166" t="s">
        <v>1</v>
      </c>
      <c r="F133" s="167" t="s">
        <v>2942</v>
      </c>
      <c r="H133" s="168">
        <v>0.66</v>
      </c>
      <c r="I133" s="169"/>
      <c r="L133" s="165"/>
      <c r="M133" s="170"/>
      <c r="T133" s="171"/>
      <c r="AT133" s="166" t="s">
        <v>228</v>
      </c>
      <c r="AU133" s="166" t="s">
        <v>96</v>
      </c>
      <c r="AV133" s="14" t="s">
        <v>96</v>
      </c>
      <c r="AW133" s="14" t="s">
        <v>42</v>
      </c>
      <c r="AX133" s="14" t="s">
        <v>94</v>
      </c>
      <c r="AY133" s="166" t="s">
        <v>219</v>
      </c>
    </row>
    <row r="134" spans="2:65" s="1" customFormat="1" ht="24.2" customHeight="1">
      <c r="B134" s="33"/>
      <c r="C134" s="138" t="s">
        <v>96</v>
      </c>
      <c r="D134" s="138" t="s">
        <v>221</v>
      </c>
      <c r="E134" s="139" t="s">
        <v>2943</v>
      </c>
      <c r="F134" s="140" t="s">
        <v>2944</v>
      </c>
      <c r="G134" s="141" t="s">
        <v>382</v>
      </c>
      <c r="H134" s="142">
        <v>22</v>
      </c>
      <c r="I134" s="143"/>
      <c r="J134" s="144">
        <f>ROUND(I134*H134,2)</f>
        <v>0</v>
      </c>
      <c r="K134" s="140" t="s">
        <v>254</v>
      </c>
      <c r="L134" s="33"/>
      <c r="M134" s="145" t="s">
        <v>1</v>
      </c>
      <c r="N134" s="146" t="s">
        <v>52</v>
      </c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49" t="s">
        <v>226</v>
      </c>
      <c r="AT134" s="149" t="s">
        <v>221</v>
      </c>
      <c r="AU134" s="149" t="s">
        <v>96</v>
      </c>
      <c r="AY134" s="17" t="s">
        <v>219</v>
      </c>
      <c r="BE134" s="150">
        <f>IF(N134="základní",J134,0)</f>
        <v>0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7" t="s">
        <v>94</v>
      </c>
      <c r="BK134" s="150">
        <f>ROUND(I134*H134,2)</f>
        <v>0</v>
      </c>
      <c r="BL134" s="17" t="s">
        <v>226</v>
      </c>
      <c r="BM134" s="149" t="s">
        <v>2945</v>
      </c>
    </row>
    <row r="135" spans="2:65" s="1" customFormat="1" ht="11.25">
      <c r="B135" s="33"/>
      <c r="D135" s="179" t="s">
        <v>256</v>
      </c>
      <c r="F135" s="180" t="s">
        <v>2946</v>
      </c>
      <c r="I135" s="181"/>
      <c r="L135" s="33"/>
      <c r="M135" s="182"/>
      <c r="T135" s="57"/>
      <c r="AT135" s="17" t="s">
        <v>256</v>
      </c>
      <c r="AU135" s="17" t="s">
        <v>96</v>
      </c>
    </row>
    <row r="136" spans="2:65" s="14" customFormat="1" ht="11.25">
      <c r="B136" s="165"/>
      <c r="D136" s="152" t="s">
        <v>228</v>
      </c>
      <c r="E136" s="166" t="s">
        <v>1</v>
      </c>
      <c r="F136" s="167" t="s">
        <v>2947</v>
      </c>
      <c r="H136" s="168">
        <v>22</v>
      </c>
      <c r="I136" s="169"/>
      <c r="L136" s="165"/>
      <c r="M136" s="170"/>
      <c r="T136" s="171"/>
      <c r="AT136" s="166" t="s">
        <v>228</v>
      </c>
      <c r="AU136" s="166" t="s">
        <v>96</v>
      </c>
      <c r="AV136" s="14" t="s">
        <v>96</v>
      </c>
      <c r="AW136" s="14" t="s">
        <v>42</v>
      </c>
      <c r="AX136" s="14" t="s">
        <v>94</v>
      </c>
      <c r="AY136" s="166" t="s">
        <v>219</v>
      </c>
    </row>
    <row r="137" spans="2:65" s="1" customFormat="1" ht="16.5" customHeight="1">
      <c r="B137" s="33"/>
      <c r="C137" s="183" t="s">
        <v>236</v>
      </c>
      <c r="D137" s="183" t="s">
        <v>472</v>
      </c>
      <c r="E137" s="184" t="s">
        <v>2948</v>
      </c>
      <c r="F137" s="185" t="s">
        <v>2949</v>
      </c>
      <c r="G137" s="186" t="s">
        <v>272</v>
      </c>
      <c r="H137" s="187">
        <v>0.66</v>
      </c>
      <c r="I137" s="188"/>
      <c r="J137" s="189">
        <f>ROUND(I137*H137,2)</f>
        <v>0</v>
      </c>
      <c r="K137" s="185" t="s">
        <v>254</v>
      </c>
      <c r="L137" s="190"/>
      <c r="M137" s="191" t="s">
        <v>1</v>
      </c>
      <c r="N137" s="192" t="s">
        <v>52</v>
      </c>
      <c r="P137" s="147">
        <f>O137*H137</f>
        <v>0</v>
      </c>
      <c r="Q137" s="147">
        <v>0.22</v>
      </c>
      <c r="R137" s="147">
        <f>Q137*H137</f>
        <v>0.1452</v>
      </c>
      <c r="S137" s="147">
        <v>0</v>
      </c>
      <c r="T137" s="148">
        <f>S137*H137</f>
        <v>0</v>
      </c>
      <c r="AR137" s="149" t="s">
        <v>295</v>
      </c>
      <c r="AT137" s="149" t="s">
        <v>472</v>
      </c>
      <c r="AU137" s="149" t="s">
        <v>96</v>
      </c>
      <c r="AY137" s="17" t="s">
        <v>219</v>
      </c>
      <c r="BE137" s="150">
        <f>IF(N137="základní",J137,0)</f>
        <v>0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7" t="s">
        <v>94</v>
      </c>
      <c r="BK137" s="150">
        <f>ROUND(I137*H137,2)</f>
        <v>0</v>
      </c>
      <c r="BL137" s="17" t="s">
        <v>226</v>
      </c>
      <c r="BM137" s="149" t="s">
        <v>2950</v>
      </c>
    </row>
    <row r="138" spans="2:65" s="14" customFormat="1" ht="11.25">
      <c r="B138" s="165"/>
      <c r="D138" s="152" t="s">
        <v>228</v>
      </c>
      <c r="E138" s="166" t="s">
        <v>1</v>
      </c>
      <c r="F138" s="167" t="s">
        <v>2951</v>
      </c>
      <c r="H138" s="168">
        <v>0.66</v>
      </c>
      <c r="I138" s="169"/>
      <c r="L138" s="165"/>
      <c r="M138" s="170"/>
      <c r="T138" s="171"/>
      <c r="AT138" s="166" t="s">
        <v>228</v>
      </c>
      <c r="AU138" s="166" t="s">
        <v>96</v>
      </c>
      <c r="AV138" s="14" t="s">
        <v>96</v>
      </c>
      <c r="AW138" s="14" t="s">
        <v>42</v>
      </c>
      <c r="AX138" s="14" t="s">
        <v>94</v>
      </c>
      <c r="AY138" s="166" t="s">
        <v>219</v>
      </c>
    </row>
    <row r="139" spans="2:65" s="12" customFormat="1" ht="11.25">
      <c r="B139" s="151"/>
      <c r="D139" s="152" t="s">
        <v>228</v>
      </c>
      <c r="E139" s="153" t="s">
        <v>1</v>
      </c>
      <c r="F139" s="154" t="s">
        <v>2790</v>
      </c>
      <c r="H139" s="153" t="s">
        <v>1</v>
      </c>
      <c r="I139" s="155"/>
      <c r="L139" s="151"/>
      <c r="M139" s="156"/>
      <c r="T139" s="157"/>
      <c r="AT139" s="153" t="s">
        <v>228</v>
      </c>
      <c r="AU139" s="153" t="s">
        <v>96</v>
      </c>
      <c r="AV139" s="12" t="s">
        <v>94</v>
      </c>
      <c r="AW139" s="12" t="s">
        <v>42</v>
      </c>
      <c r="AX139" s="12" t="s">
        <v>87</v>
      </c>
      <c r="AY139" s="153" t="s">
        <v>219</v>
      </c>
    </row>
    <row r="140" spans="2:65" s="1" customFormat="1" ht="16.5" customHeight="1">
      <c r="B140" s="33"/>
      <c r="C140" s="138" t="s">
        <v>226</v>
      </c>
      <c r="D140" s="138" t="s">
        <v>221</v>
      </c>
      <c r="E140" s="139" t="s">
        <v>2952</v>
      </c>
      <c r="F140" s="140" t="s">
        <v>2953</v>
      </c>
      <c r="G140" s="141" t="s">
        <v>382</v>
      </c>
      <c r="H140" s="142">
        <v>22</v>
      </c>
      <c r="I140" s="143"/>
      <c r="J140" s="144">
        <f>ROUND(I140*H140,2)</f>
        <v>0</v>
      </c>
      <c r="K140" s="140" t="s">
        <v>254</v>
      </c>
      <c r="L140" s="33"/>
      <c r="M140" s="145" t="s">
        <v>1</v>
      </c>
      <c r="N140" s="146" t="s">
        <v>52</v>
      </c>
      <c r="P140" s="147">
        <f>O140*H140</f>
        <v>0</v>
      </c>
      <c r="Q140" s="147">
        <v>0</v>
      </c>
      <c r="R140" s="147">
        <f>Q140*H140</f>
        <v>0</v>
      </c>
      <c r="S140" s="147">
        <v>0</v>
      </c>
      <c r="T140" s="148">
        <f>S140*H140</f>
        <v>0</v>
      </c>
      <c r="AR140" s="149" t="s">
        <v>226</v>
      </c>
      <c r="AT140" s="149" t="s">
        <v>221</v>
      </c>
      <c r="AU140" s="149" t="s">
        <v>96</v>
      </c>
      <c r="AY140" s="17" t="s">
        <v>219</v>
      </c>
      <c r="BE140" s="150">
        <f>IF(N140="základní",J140,0)</f>
        <v>0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7" t="s">
        <v>94</v>
      </c>
      <c r="BK140" s="150">
        <f>ROUND(I140*H140,2)</f>
        <v>0</v>
      </c>
      <c r="BL140" s="17" t="s">
        <v>226</v>
      </c>
      <c r="BM140" s="149" t="s">
        <v>2954</v>
      </c>
    </row>
    <row r="141" spans="2:65" s="1" customFormat="1" ht="11.25">
      <c r="B141" s="33"/>
      <c r="D141" s="179" t="s">
        <v>256</v>
      </c>
      <c r="F141" s="180" t="s">
        <v>2955</v>
      </c>
      <c r="I141" s="181"/>
      <c r="L141" s="33"/>
      <c r="M141" s="182"/>
      <c r="T141" s="57"/>
      <c r="AT141" s="17" t="s">
        <v>256</v>
      </c>
      <c r="AU141" s="17" t="s">
        <v>96</v>
      </c>
    </row>
    <row r="142" spans="2:65" s="14" customFormat="1" ht="11.25">
      <c r="B142" s="165"/>
      <c r="D142" s="152" t="s">
        <v>228</v>
      </c>
      <c r="E142" s="166" t="s">
        <v>1</v>
      </c>
      <c r="F142" s="167" t="s">
        <v>2956</v>
      </c>
      <c r="H142" s="168">
        <v>22</v>
      </c>
      <c r="I142" s="169"/>
      <c r="L142" s="165"/>
      <c r="M142" s="170"/>
      <c r="T142" s="171"/>
      <c r="AT142" s="166" t="s">
        <v>228</v>
      </c>
      <c r="AU142" s="166" t="s">
        <v>96</v>
      </c>
      <c r="AV142" s="14" t="s">
        <v>96</v>
      </c>
      <c r="AW142" s="14" t="s">
        <v>42</v>
      </c>
      <c r="AX142" s="14" t="s">
        <v>94</v>
      </c>
      <c r="AY142" s="166" t="s">
        <v>219</v>
      </c>
    </row>
    <row r="143" spans="2:65" s="1" customFormat="1" ht="24.2" customHeight="1">
      <c r="B143" s="33"/>
      <c r="C143" s="183" t="s">
        <v>269</v>
      </c>
      <c r="D143" s="183" t="s">
        <v>472</v>
      </c>
      <c r="E143" s="184" t="s">
        <v>2957</v>
      </c>
      <c r="F143" s="185" t="s">
        <v>2958</v>
      </c>
      <c r="G143" s="186" t="s">
        <v>382</v>
      </c>
      <c r="H143" s="187">
        <v>16</v>
      </c>
      <c r="I143" s="188"/>
      <c r="J143" s="189">
        <f>ROUND(I143*H143,2)</f>
        <v>0</v>
      </c>
      <c r="K143" s="185" t="s">
        <v>2740</v>
      </c>
      <c r="L143" s="190"/>
      <c r="M143" s="191" t="s">
        <v>1</v>
      </c>
      <c r="N143" s="192" t="s">
        <v>52</v>
      </c>
      <c r="P143" s="147">
        <f>O143*H143</f>
        <v>0</v>
      </c>
      <c r="Q143" s="147">
        <v>2.5000000000000001E-3</v>
      </c>
      <c r="R143" s="147">
        <f>Q143*H143</f>
        <v>0.04</v>
      </c>
      <c r="S143" s="147">
        <v>0</v>
      </c>
      <c r="T143" s="148">
        <f>S143*H143</f>
        <v>0</v>
      </c>
      <c r="AR143" s="149" t="s">
        <v>295</v>
      </c>
      <c r="AT143" s="149" t="s">
        <v>472</v>
      </c>
      <c r="AU143" s="149" t="s">
        <v>96</v>
      </c>
      <c r="AY143" s="17" t="s">
        <v>219</v>
      </c>
      <c r="BE143" s="150">
        <f>IF(N143="základní",J143,0)</f>
        <v>0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7" t="s">
        <v>94</v>
      </c>
      <c r="BK143" s="150">
        <f>ROUND(I143*H143,2)</f>
        <v>0</v>
      </c>
      <c r="BL143" s="17" t="s">
        <v>226</v>
      </c>
      <c r="BM143" s="149" t="s">
        <v>2959</v>
      </c>
    </row>
    <row r="144" spans="2:65" s="14" customFormat="1" ht="11.25">
      <c r="B144" s="165"/>
      <c r="D144" s="152" t="s">
        <v>228</v>
      </c>
      <c r="E144" s="166" t="s">
        <v>1</v>
      </c>
      <c r="F144" s="167" t="s">
        <v>2960</v>
      </c>
      <c r="H144" s="168">
        <v>16</v>
      </c>
      <c r="I144" s="169"/>
      <c r="L144" s="165"/>
      <c r="M144" s="170"/>
      <c r="T144" s="171"/>
      <c r="AT144" s="166" t="s">
        <v>228</v>
      </c>
      <c r="AU144" s="166" t="s">
        <v>96</v>
      </c>
      <c r="AV144" s="14" t="s">
        <v>96</v>
      </c>
      <c r="AW144" s="14" t="s">
        <v>42</v>
      </c>
      <c r="AX144" s="14" t="s">
        <v>94</v>
      </c>
      <c r="AY144" s="166" t="s">
        <v>219</v>
      </c>
    </row>
    <row r="145" spans="2:65" s="1" customFormat="1" ht="24.2" customHeight="1">
      <c r="B145" s="33"/>
      <c r="C145" s="183" t="s">
        <v>277</v>
      </c>
      <c r="D145" s="183" t="s">
        <v>472</v>
      </c>
      <c r="E145" s="184" t="s">
        <v>2961</v>
      </c>
      <c r="F145" s="185" t="s">
        <v>2962</v>
      </c>
      <c r="G145" s="186" t="s">
        <v>382</v>
      </c>
      <c r="H145" s="187">
        <v>6</v>
      </c>
      <c r="I145" s="188"/>
      <c r="J145" s="189">
        <f>ROUND(I145*H145,2)</f>
        <v>0</v>
      </c>
      <c r="K145" s="185" t="s">
        <v>2740</v>
      </c>
      <c r="L145" s="190"/>
      <c r="M145" s="191" t="s">
        <v>1</v>
      </c>
      <c r="N145" s="192" t="s">
        <v>52</v>
      </c>
      <c r="P145" s="147">
        <f>O145*H145</f>
        <v>0</v>
      </c>
      <c r="Q145" s="147">
        <v>2.5000000000000001E-3</v>
      </c>
      <c r="R145" s="147">
        <f>Q145*H145</f>
        <v>1.4999999999999999E-2</v>
      </c>
      <c r="S145" s="147">
        <v>0</v>
      </c>
      <c r="T145" s="148">
        <f>S145*H145</f>
        <v>0</v>
      </c>
      <c r="AR145" s="149" t="s">
        <v>295</v>
      </c>
      <c r="AT145" s="149" t="s">
        <v>472</v>
      </c>
      <c r="AU145" s="149" t="s">
        <v>96</v>
      </c>
      <c r="AY145" s="17" t="s">
        <v>219</v>
      </c>
      <c r="BE145" s="150">
        <f>IF(N145="základní",J145,0)</f>
        <v>0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7" t="s">
        <v>94</v>
      </c>
      <c r="BK145" s="150">
        <f>ROUND(I145*H145,2)</f>
        <v>0</v>
      </c>
      <c r="BL145" s="17" t="s">
        <v>226</v>
      </c>
      <c r="BM145" s="149" t="s">
        <v>2963</v>
      </c>
    </row>
    <row r="146" spans="2:65" s="14" customFormat="1" ht="11.25">
      <c r="B146" s="165"/>
      <c r="D146" s="152" t="s">
        <v>228</v>
      </c>
      <c r="E146" s="166" t="s">
        <v>1</v>
      </c>
      <c r="F146" s="167" t="s">
        <v>2964</v>
      </c>
      <c r="H146" s="168">
        <v>6</v>
      </c>
      <c r="I146" s="169"/>
      <c r="L146" s="165"/>
      <c r="M146" s="170"/>
      <c r="T146" s="171"/>
      <c r="AT146" s="166" t="s">
        <v>228</v>
      </c>
      <c r="AU146" s="166" t="s">
        <v>96</v>
      </c>
      <c r="AV146" s="14" t="s">
        <v>96</v>
      </c>
      <c r="AW146" s="14" t="s">
        <v>42</v>
      </c>
      <c r="AX146" s="14" t="s">
        <v>94</v>
      </c>
      <c r="AY146" s="166" t="s">
        <v>219</v>
      </c>
    </row>
    <row r="147" spans="2:65" s="1" customFormat="1" ht="16.5" customHeight="1">
      <c r="B147" s="33"/>
      <c r="C147" s="138" t="s">
        <v>288</v>
      </c>
      <c r="D147" s="138" t="s">
        <v>221</v>
      </c>
      <c r="E147" s="139" t="s">
        <v>2853</v>
      </c>
      <c r="F147" s="140" t="s">
        <v>2854</v>
      </c>
      <c r="G147" s="141" t="s">
        <v>319</v>
      </c>
      <c r="H147" s="142">
        <v>1E-3</v>
      </c>
      <c r="I147" s="143"/>
      <c r="J147" s="144">
        <f>ROUND(I147*H147,2)</f>
        <v>0</v>
      </c>
      <c r="K147" s="140" t="s">
        <v>254</v>
      </c>
      <c r="L147" s="33"/>
      <c r="M147" s="145" t="s">
        <v>1</v>
      </c>
      <c r="N147" s="146" t="s">
        <v>52</v>
      </c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AR147" s="149" t="s">
        <v>226</v>
      </c>
      <c r="AT147" s="149" t="s">
        <v>221</v>
      </c>
      <c r="AU147" s="149" t="s">
        <v>96</v>
      </c>
      <c r="AY147" s="17" t="s">
        <v>219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7" t="s">
        <v>94</v>
      </c>
      <c r="BK147" s="150">
        <f>ROUND(I147*H147,2)</f>
        <v>0</v>
      </c>
      <c r="BL147" s="17" t="s">
        <v>226</v>
      </c>
      <c r="BM147" s="149" t="s">
        <v>2965</v>
      </c>
    </row>
    <row r="148" spans="2:65" s="1" customFormat="1" ht="11.25">
      <c r="B148" s="33"/>
      <c r="D148" s="179" t="s">
        <v>256</v>
      </c>
      <c r="F148" s="180" t="s">
        <v>2856</v>
      </c>
      <c r="I148" s="181"/>
      <c r="L148" s="33"/>
      <c r="M148" s="182"/>
      <c r="T148" s="57"/>
      <c r="AT148" s="17" t="s">
        <v>256</v>
      </c>
      <c r="AU148" s="17" t="s">
        <v>96</v>
      </c>
    </row>
    <row r="149" spans="2:65" s="14" customFormat="1" ht="11.25">
      <c r="B149" s="165"/>
      <c r="D149" s="152" t="s">
        <v>228</v>
      </c>
      <c r="E149" s="166" t="s">
        <v>1</v>
      </c>
      <c r="F149" s="167" t="s">
        <v>2966</v>
      </c>
      <c r="H149" s="168">
        <v>1E-3</v>
      </c>
      <c r="I149" s="169"/>
      <c r="L149" s="165"/>
      <c r="M149" s="170"/>
      <c r="T149" s="171"/>
      <c r="AT149" s="166" t="s">
        <v>228</v>
      </c>
      <c r="AU149" s="166" t="s">
        <v>96</v>
      </c>
      <c r="AV149" s="14" t="s">
        <v>96</v>
      </c>
      <c r="AW149" s="14" t="s">
        <v>42</v>
      </c>
      <c r="AX149" s="14" t="s">
        <v>94</v>
      </c>
      <c r="AY149" s="166" t="s">
        <v>219</v>
      </c>
    </row>
    <row r="150" spans="2:65" s="1" customFormat="1" ht="16.5" customHeight="1">
      <c r="B150" s="33"/>
      <c r="C150" s="183" t="s">
        <v>295</v>
      </c>
      <c r="D150" s="183" t="s">
        <v>472</v>
      </c>
      <c r="E150" s="184" t="s">
        <v>2858</v>
      </c>
      <c r="F150" s="185" t="s">
        <v>2859</v>
      </c>
      <c r="G150" s="186" t="s">
        <v>382</v>
      </c>
      <c r="H150" s="187">
        <v>22</v>
      </c>
      <c r="I150" s="188"/>
      <c r="J150" s="189">
        <f>ROUND(I150*H150,2)</f>
        <v>0</v>
      </c>
      <c r="K150" s="185" t="s">
        <v>2740</v>
      </c>
      <c r="L150" s="190"/>
      <c r="M150" s="191" t="s">
        <v>1</v>
      </c>
      <c r="N150" s="192" t="s">
        <v>52</v>
      </c>
      <c r="P150" s="147">
        <f>O150*H150</f>
        <v>0</v>
      </c>
      <c r="Q150" s="147">
        <v>0</v>
      </c>
      <c r="R150" s="147">
        <f>Q150*H150</f>
        <v>0</v>
      </c>
      <c r="S150" s="147">
        <v>0</v>
      </c>
      <c r="T150" s="148">
        <f>S150*H150</f>
        <v>0</v>
      </c>
      <c r="AR150" s="149" t="s">
        <v>295</v>
      </c>
      <c r="AT150" s="149" t="s">
        <v>472</v>
      </c>
      <c r="AU150" s="149" t="s">
        <v>96</v>
      </c>
      <c r="AY150" s="17" t="s">
        <v>219</v>
      </c>
      <c r="BE150" s="150">
        <f>IF(N150="základní",J150,0)</f>
        <v>0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7" t="s">
        <v>94</v>
      </c>
      <c r="BK150" s="150">
        <f>ROUND(I150*H150,2)</f>
        <v>0</v>
      </c>
      <c r="BL150" s="17" t="s">
        <v>226</v>
      </c>
      <c r="BM150" s="149" t="s">
        <v>2967</v>
      </c>
    </row>
    <row r="151" spans="2:65" s="14" customFormat="1" ht="11.25">
      <c r="B151" s="165"/>
      <c r="D151" s="152" t="s">
        <v>228</v>
      </c>
      <c r="E151" s="166" t="s">
        <v>1</v>
      </c>
      <c r="F151" s="167" t="s">
        <v>399</v>
      </c>
      <c r="H151" s="168">
        <v>22</v>
      </c>
      <c r="I151" s="169"/>
      <c r="L151" s="165"/>
      <c r="M151" s="170"/>
      <c r="T151" s="171"/>
      <c r="AT151" s="166" t="s">
        <v>228</v>
      </c>
      <c r="AU151" s="166" t="s">
        <v>96</v>
      </c>
      <c r="AV151" s="14" t="s">
        <v>96</v>
      </c>
      <c r="AW151" s="14" t="s">
        <v>42</v>
      </c>
      <c r="AX151" s="14" t="s">
        <v>94</v>
      </c>
      <c r="AY151" s="166" t="s">
        <v>219</v>
      </c>
    </row>
    <row r="152" spans="2:65" s="1" customFormat="1" ht="16.5" customHeight="1">
      <c r="B152" s="33"/>
      <c r="C152" s="138" t="s">
        <v>301</v>
      </c>
      <c r="D152" s="138" t="s">
        <v>221</v>
      </c>
      <c r="E152" s="139" t="s">
        <v>2968</v>
      </c>
      <c r="F152" s="140" t="s">
        <v>2969</v>
      </c>
      <c r="G152" s="141" t="s">
        <v>382</v>
      </c>
      <c r="H152" s="142">
        <v>22</v>
      </c>
      <c r="I152" s="143"/>
      <c r="J152" s="144">
        <f>ROUND(I152*H152,2)</f>
        <v>0</v>
      </c>
      <c r="K152" s="140" t="s">
        <v>254</v>
      </c>
      <c r="L152" s="33"/>
      <c r="M152" s="145" t="s">
        <v>1</v>
      </c>
      <c r="N152" s="146" t="s">
        <v>52</v>
      </c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49" t="s">
        <v>226</v>
      </c>
      <c r="AT152" s="149" t="s">
        <v>221</v>
      </c>
      <c r="AU152" s="149" t="s">
        <v>96</v>
      </c>
      <c r="AY152" s="17" t="s">
        <v>219</v>
      </c>
      <c r="BE152" s="150">
        <f>IF(N152="základní",J152,0)</f>
        <v>0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7" t="s">
        <v>94</v>
      </c>
      <c r="BK152" s="150">
        <f>ROUND(I152*H152,2)</f>
        <v>0</v>
      </c>
      <c r="BL152" s="17" t="s">
        <v>226</v>
      </c>
      <c r="BM152" s="149" t="s">
        <v>2970</v>
      </c>
    </row>
    <row r="153" spans="2:65" s="1" customFormat="1" ht="11.25">
      <c r="B153" s="33"/>
      <c r="D153" s="179" t="s">
        <v>256</v>
      </c>
      <c r="F153" s="180" t="s">
        <v>2971</v>
      </c>
      <c r="I153" s="181"/>
      <c r="L153" s="33"/>
      <c r="M153" s="182"/>
      <c r="T153" s="57"/>
      <c r="AT153" s="17" t="s">
        <v>256</v>
      </c>
      <c r="AU153" s="17" t="s">
        <v>96</v>
      </c>
    </row>
    <row r="154" spans="2:65" s="14" customFormat="1" ht="11.25">
      <c r="B154" s="165"/>
      <c r="D154" s="152" t="s">
        <v>228</v>
      </c>
      <c r="E154" s="166" t="s">
        <v>1</v>
      </c>
      <c r="F154" s="167" t="s">
        <v>2972</v>
      </c>
      <c r="H154" s="168">
        <v>22</v>
      </c>
      <c r="I154" s="169"/>
      <c r="L154" s="165"/>
      <c r="M154" s="170"/>
      <c r="T154" s="171"/>
      <c r="AT154" s="166" t="s">
        <v>228</v>
      </c>
      <c r="AU154" s="166" t="s">
        <v>96</v>
      </c>
      <c r="AV154" s="14" t="s">
        <v>96</v>
      </c>
      <c r="AW154" s="14" t="s">
        <v>42</v>
      </c>
      <c r="AX154" s="14" t="s">
        <v>94</v>
      </c>
      <c r="AY154" s="166" t="s">
        <v>219</v>
      </c>
    </row>
    <row r="155" spans="2:65" s="1" customFormat="1" ht="16.5" customHeight="1">
      <c r="B155" s="33"/>
      <c r="C155" s="138" t="s">
        <v>170</v>
      </c>
      <c r="D155" s="138" t="s">
        <v>221</v>
      </c>
      <c r="E155" s="139" t="s">
        <v>2973</v>
      </c>
      <c r="F155" s="140" t="s">
        <v>2974</v>
      </c>
      <c r="G155" s="141" t="s">
        <v>224</v>
      </c>
      <c r="H155" s="142">
        <v>11</v>
      </c>
      <c r="I155" s="143"/>
      <c r="J155" s="144">
        <f>ROUND(I155*H155,2)</f>
        <v>0</v>
      </c>
      <c r="K155" s="140" t="s">
        <v>254</v>
      </c>
      <c r="L155" s="33"/>
      <c r="M155" s="145" t="s">
        <v>1</v>
      </c>
      <c r="N155" s="146" t="s">
        <v>52</v>
      </c>
      <c r="P155" s="147">
        <f>O155*H155</f>
        <v>0</v>
      </c>
      <c r="Q155" s="147">
        <v>0</v>
      </c>
      <c r="R155" s="147">
        <f>Q155*H155</f>
        <v>0</v>
      </c>
      <c r="S155" s="147">
        <v>0</v>
      </c>
      <c r="T155" s="148">
        <f>S155*H155</f>
        <v>0</v>
      </c>
      <c r="AR155" s="149" t="s">
        <v>226</v>
      </c>
      <c r="AT155" s="149" t="s">
        <v>221</v>
      </c>
      <c r="AU155" s="149" t="s">
        <v>96</v>
      </c>
      <c r="AY155" s="17" t="s">
        <v>219</v>
      </c>
      <c r="BE155" s="150">
        <f>IF(N155="základní",J155,0)</f>
        <v>0</v>
      </c>
      <c r="BF155" s="150">
        <f>IF(N155="snížená",J155,0)</f>
        <v>0</v>
      </c>
      <c r="BG155" s="150">
        <f>IF(N155="zákl. přenesená",J155,0)</f>
        <v>0</v>
      </c>
      <c r="BH155" s="150">
        <f>IF(N155="sníž. přenesená",J155,0)</f>
        <v>0</v>
      </c>
      <c r="BI155" s="150">
        <f>IF(N155="nulová",J155,0)</f>
        <v>0</v>
      </c>
      <c r="BJ155" s="17" t="s">
        <v>94</v>
      </c>
      <c r="BK155" s="150">
        <f>ROUND(I155*H155,2)</f>
        <v>0</v>
      </c>
      <c r="BL155" s="17" t="s">
        <v>226</v>
      </c>
      <c r="BM155" s="149" t="s">
        <v>2975</v>
      </c>
    </row>
    <row r="156" spans="2:65" s="1" customFormat="1" ht="11.25">
      <c r="B156" s="33"/>
      <c r="D156" s="179" t="s">
        <v>256</v>
      </c>
      <c r="F156" s="180" t="s">
        <v>2976</v>
      </c>
      <c r="I156" s="181"/>
      <c r="L156" s="33"/>
      <c r="M156" s="182"/>
      <c r="T156" s="57"/>
      <c r="AT156" s="17" t="s">
        <v>256</v>
      </c>
      <c r="AU156" s="17" t="s">
        <v>96</v>
      </c>
    </row>
    <row r="157" spans="2:65" s="14" customFormat="1" ht="11.25">
      <c r="B157" s="165"/>
      <c r="D157" s="152" t="s">
        <v>228</v>
      </c>
      <c r="E157" s="166" t="s">
        <v>1</v>
      </c>
      <c r="F157" s="167" t="s">
        <v>2977</v>
      </c>
      <c r="H157" s="168">
        <v>11</v>
      </c>
      <c r="I157" s="169"/>
      <c r="L157" s="165"/>
      <c r="M157" s="170"/>
      <c r="T157" s="171"/>
      <c r="AT157" s="166" t="s">
        <v>228</v>
      </c>
      <c r="AU157" s="166" t="s">
        <v>96</v>
      </c>
      <c r="AV157" s="14" t="s">
        <v>96</v>
      </c>
      <c r="AW157" s="14" t="s">
        <v>42</v>
      </c>
      <c r="AX157" s="14" t="s">
        <v>94</v>
      </c>
      <c r="AY157" s="166" t="s">
        <v>219</v>
      </c>
    </row>
    <row r="158" spans="2:65" s="1" customFormat="1" ht="16.5" customHeight="1">
      <c r="B158" s="33"/>
      <c r="C158" s="183" t="s">
        <v>323</v>
      </c>
      <c r="D158" s="183" t="s">
        <v>472</v>
      </c>
      <c r="E158" s="184" t="s">
        <v>2978</v>
      </c>
      <c r="F158" s="185" t="s">
        <v>2979</v>
      </c>
      <c r="G158" s="186" t="s">
        <v>319</v>
      </c>
      <c r="H158" s="187">
        <v>1.0449999999999999</v>
      </c>
      <c r="I158" s="188"/>
      <c r="J158" s="189">
        <f>ROUND(I158*H158,2)</f>
        <v>0</v>
      </c>
      <c r="K158" s="185" t="s">
        <v>254</v>
      </c>
      <c r="L158" s="190"/>
      <c r="M158" s="191" t="s">
        <v>1</v>
      </c>
      <c r="N158" s="192" t="s">
        <v>52</v>
      </c>
      <c r="P158" s="147">
        <f>O158*H158</f>
        <v>0</v>
      </c>
      <c r="Q158" s="147">
        <v>1</v>
      </c>
      <c r="R158" s="147">
        <f>Q158*H158</f>
        <v>1.0449999999999999</v>
      </c>
      <c r="S158" s="147">
        <v>0</v>
      </c>
      <c r="T158" s="148">
        <f>S158*H158</f>
        <v>0</v>
      </c>
      <c r="AR158" s="149" t="s">
        <v>295</v>
      </c>
      <c r="AT158" s="149" t="s">
        <v>472</v>
      </c>
      <c r="AU158" s="149" t="s">
        <v>96</v>
      </c>
      <c r="AY158" s="17" t="s">
        <v>219</v>
      </c>
      <c r="BE158" s="150">
        <f>IF(N158="základní",J158,0)</f>
        <v>0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7" t="s">
        <v>94</v>
      </c>
      <c r="BK158" s="150">
        <f>ROUND(I158*H158,2)</f>
        <v>0</v>
      </c>
      <c r="BL158" s="17" t="s">
        <v>226</v>
      </c>
      <c r="BM158" s="149" t="s">
        <v>2980</v>
      </c>
    </row>
    <row r="159" spans="2:65" s="14" customFormat="1" ht="11.25">
      <c r="B159" s="165"/>
      <c r="D159" s="152" t="s">
        <v>228</v>
      </c>
      <c r="E159" s="166" t="s">
        <v>1</v>
      </c>
      <c r="F159" s="167" t="s">
        <v>2981</v>
      </c>
      <c r="H159" s="168">
        <v>1.0449999999999999</v>
      </c>
      <c r="I159" s="169"/>
      <c r="L159" s="165"/>
      <c r="M159" s="170"/>
      <c r="T159" s="171"/>
      <c r="AT159" s="166" t="s">
        <v>228</v>
      </c>
      <c r="AU159" s="166" t="s">
        <v>96</v>
      </c>
      <c r="AV159" s="14" t="s">
        <v>96</v>
      </c>
      <c r="AW159" s="14" t="s">
        <v>42</v>
      </c>
      <c r="AX159" s="14" t="s">
        <v>94</v>
      </c>
      <c r="AY159" s="166" t="s">
        <v>219</v>
      </c>
    </row>
    <row r="160" spans="2:65" s="1" customFormat="1" ht="16.5" customHeight="1">
      <c r="B160" s="33"/>
      <c r="C160" s="138" t="s">
        <v>8</v>
      </c>
      <c r="D160" s="138" t="s">
        <v>221</v>
      </c>
      <c r="E160" s="139" t="s">
        <v>2893</v>
      </c>
      <c r="F160" s="140" t="s">
        <v>2894</v>
      </c>
      <c r="G160" s="141" t="s">
        <v>272</v>
      </c>
      <c r="H160" s="142">
        <v>0.33</v>
      </c>
      <c r="I160" s="143"/>
      <c r="J160" s="144">
        <f>ROUND(I160*H160,2)</f>
        <v>0</v>
      </c>
      <c r="K160" s="140" t="s">
        <v>254</v>
      </c>
      <c r="L160" s="33"/>
      <c r="M160" s="145" t="s">
        <v>1</v>
      </c>
      <c r="N160" s="146" t="s">
        <v>52</v>
      </c>
      <c r="P160" s="147">
        <f>O160*H160</f>
        <v>0</v>
      </c>
      <c r="Q160" s="147">
        <v>0</v>
      </c>
      <c r="R160" s="147">
        <f>Q160*H160</f>
        <v>0</v>
      </c>
      <c r="S160" s="147">
        <v>0</v>
      </c>
      <c r="T160" s="148">
        <f>S160*H160</f>
        <v>0</v>
      </c>
      <c r="AR160" s="149" t="s">
        <v>226</v>
      </c>
      <c r="AT160" s="149" t="s">
        <v>221</v>
      </c>
      <c r="AU160" s="149" t="s">
        <v>96</v>
      </c>
      <c r="AY160" s="17" t="s">
        <v>219</v>
      </c>
      <c r="BE160" s="150">
        <f>IF(N160="základní",J160,0)</f>
        <v>0</v>
      </c>
      <c r="BF160" s="150">
        <f>IF(N160="snížená",J160,0)</f>
        <v>0</v>
      </c>
      <c r="BG160" s="150">
        <f>IF(N160="zákl. přenesená",J160,0)</f>
        <v>0</v>
      </c>
      <c r="BH160" s="150">
        <f>IF(N160="sníž. přenesená",J160,0)</f>
        <v>0</v>
      </c>
      <c r="BI160" s="150">
        <f>IF(N160="nulová",J160,0)</f>
        <v>0</v>
      </c>
      <c r="BJ160" s="17" t="s">
        <v>94</v>
      </c>
      <c r="BK160" s="150">
        <f>ROUND(I160*H160,2)</f>
        <v>0</v>
      </c>
      <c r="BL160" s="17" t="s">
        <v>226</v>
      </c>
      <c r="BM160" s="149" t="s">
        <v>2982</v>
      </c>
    </row>
    <row r="161" spans="2:65" s="1" customFormat="1" ht="11.25">
      <c r="B161" s="33"/>
      <c r="D161" s="179" t="s">
        <v>256</v>
      </c>
      <c r="F161" s="180" t="s">
        <v>2896</v>
      </c>
      <c r="I161" s="181"/>
      <c r="L161" s="33"/>
      <c r="M161" s="182"/>
      <c r="T161" s="57"/>
      <c r="AT161" s="17" t="s">
        <v>256</v>
      </c>
      <c r="AU161" s="17" t="s">
        <v>96</v>
      </c>
    </row>
    <row r="162" spans="2:65" s="14" customFormat="1" ht="11.25">
      <c r="B162" s="165"/>
      <c r="D162" s="152" t="s">
        <v>228</v>
      </c>
      <c r="E162" s="166" t="s">
        <v>1</v>
      </c>
      <c r="F162" s="167" t="s">
        <v>2983</v>
      </c>
      <c r="H162" s="168">
        <v>0.33</v>
      </c>
      <c r="I162" s="169"/>
      <c r="L162" s="165"/>
      <c r="M162" s="170"/>
      <c r="T162" s="171"/>
      <c r="AT162" s="166" t="s">
        <v>228</v>
      </c>
      <c r="AU162" s="166" t="s">
        <v>96</v>
      </c>
      <c r="AV162" s="14" t="s">
        <v>96</v>
      </c>
      <c r="AW162" s="14" t="s">
        <v>42</v>
      </c>
      <c r="AX162" s="14" t="s">
        <v>94</v>
      </c>
      <c r="AY162" s="166" t="s">
        <v>219</v>
      </c>
    </row>
    <row r="163" spans="2:65" s="12" customFormat="1" ht="11.25">
      <c r="B163" s="151"/>
      <c r="D163" s="152" t="s">
        <v>228</v>
      </c>
      <c r="E163" s="153" t="s">
        <v>1</v>
      </c>
      <c r="F163" s="154" t="s">
        <v>2984</v>
      </c>
      <c r="H163" s="153" t="s">
        <v>1</v>
      </c>
      <c r="I163" s="155"/>
      <c r="L163" s="151"/>
      <c r="M163" s="156"/>
      <c r="T163" s="157"/>
      <c r="AT163" s="153" t="s">
        <v>228</v>
      </c>
      <c r="AU163" s="153" t="s">
        <v>96</v>
      </c>
      <c r="AV163" s="12" t="s">
        <v>94</v>
      </c>
      <c r="AW163" s="12" t="s">
        <v>42</v>
      </c>
      <c r="AX163" s="12" t="s">
        <v>87</v>
      </c>
      <c r="AY163" s="153" t="s">
        <v>219</v>
      </c>
    </row>
    <row r="164" spans="2:65" s="1" customFormat="1" ht="16.5" customHeight="1">
      <c r="B164" s="33"/>
      <c r="C164" s="138" t="s">
        <v>338</v>
      </c>
      <c r="D164" s="138" t="s">
        <v>221</v>
      </c>
      <c r="E164" s="139" t="s">
        <v>2899</v>
      </c>
      <c r="F164" s="140" t="s">
        <v>2900</v>
      </c>
      <c r="G164" s="141" t="s">
        <v>272</v>
      </c>
      <c r="H164" s="142">
        <v>0.33</v>
      </c>
      <c r="I164" s="143"/>
      <c r="J164" s="144">
        <f>ROUND(I164*H164,2)</f>
        <v>0</v>
      </c>
      <c r="K164" s="140" t="s">
        <v>254</v>
      </c>
      <c r="L164" s="33"/>
      <c r="M164" s="145" t="s">
        <v>1</v>
      </c>
      <c r="N164" s="146" t="s">
        <v>52</v>
      </c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AR164" s="149" t="s">
        <v>226</v>
      </c>
      <c r="AT164" s="149" t="s">
        <v>221</v>
      </c>
      <c r="AU164" s="149" t="s">
        <v>96</v>
      </c>
      <c r="AY164" s="17" t="s">
        <v>219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7" t="s">
        <v>94</v>
      </c>
      <c r="BK164" s="150">
        <f>ROUND(I164*H164,2)</f>
        <v>0</v>
      </c>
      <c r="BL164" s="17" t="s">
        <v>226</v>
      </c>
      <c r="BM164" s="149" t="s">
        <v>2985</v>
      </c>
    </row>
    <row r="165" spans="2:65" s="1" customFormat="1" ht="11.25">
      <c r="B165" s="33"/>
      <c r="D165" s="179" t="s">
        <v>256</v>
      </c>
      <c r="F165" s="180" t="s">
        <v>2902</v>
      </c>
      <c r="I165" s="181"/>
      <c r="L165" s="33"/>
      <c r="M165" s="182"/>
      <c r="T165" s="57"/>
      <c r="AT165" s="17" t="s">
        <v>256</v>
      </c>
      <c r="AU165" s="17" t="s">
        <v>96</v>
      </c>
    </row>
    <row r="166" spans="2:65" s="14" customFormat="1" ht="11.25">
      <c r="B166" s="165"/>
      <c r="D166" s="152" t="s">
        <v>228</v>
      </c>
      <c r="E166" s="166" t="s">
        <v>1</v>
      </c>
      <c r="F166" s="167" t="s">
        <v>2986</v>
      </c>
      <c r="H166" s="168">
        <v>0.33</v>
      </c>
      <c r="I166" s="169"/>
      <c r="L166" s="165"/>
      <c r="M166" s="170"/>
      <c r="T166" s="171"/>
      <c r="AT166" s="166" t="s">
        <v>228</v>
      </c>
      <c r="AU166" s="166" t="s">
        <v>96</v>
      </c>
      <c r="AV166" s="14" t="s">
        <v>96</v>
      </c>
      <c r="AW166" s="14" t="s">
        <v>42</v>
      </c>
      <c r="AX166" s="14" t="s">
        <v>94</v>
      </c>
      <c r="AY166" s="166" t="s">
        <v>219</v>
      </c>
    </row>
    <row r="167" spans="2:65" s="1" customFormat="1" ht="16.5" customHeight="1">
      <c r="B167" s="33"/>
      <c r="C167" s="138" t="s">
        <v>345</v>
      </c>
      <c r="D167" s="138" t="s">
        <v>221</v>
      </c>
      <c r="E167" s="139" t="s">
        <v>2987</v>
      </c>
      <c r="F167" s="140" t="s">
        <v>2988</v>
      </c>
      <c r="G167" s="141" t="s">
        <v>382</v>
      </c>
      <c r="H167" s="142">
        <v>22</v>
      </c>
      <c r="I167" s="143"/>
      <c r="J167" s="144">
        <f>ROUND(I167*H167,2)</f>
        <v>0</v>
      </c>
      <c r="K167" s="140" t="s">
        <v>2740</v>
      </c>
      <c r="L167" s="33"/>
      <c r="M167" s="145" t="s">
        <v>1</v>
      </c>
      <c r="N167" s="146" t="s">
        <v>52</v>
      </c>
      <c r="P167" s="147">
        <f>O167*H167</f>
        <v>0</v>
      </c>
      <c r="Q167" s="147">
        <v>0</v>
      </c>
      <c r="R167" s="147">
        <f>Q167*H167</f>
        <v>0</v>
      </c>
      <c r="S167" s="147">
        <v>0</v>
      </c>
      <c r="T167" s="148">
        <f>S167*H167</f>
        <v>0</v>
      </c>
      <c r="AR167" s="149" t="s">
        <v>226</v>
      </c>
      <c r="AT167" s="149" t="s">
        <v>221</v>
      </c>
      <c r="AU167" s="149" t="s">
        <v>96</v>
      </c>
      <c r="AY167" s="17" t="s">
        <v>219</v>
      </c>
      <c r="BE167" s="150">
        <f>IF(N167="základní",J167,0)</f>
        <v>0</v>
      </c>
      <c r="BF167" s="150">
        <f>IF(N167="snížená",J167,0)</f>
        <v>0</v>
      </c>
      <c r="BG167" s="150">
        <f>IF(N167="zákl. přenesená",J167,0)</f>
        <v>0</v>
      </c>
      <c r="BH167" s="150">
        <f>IF(N167="sníž. přenesená",J167,0)</f>
        <v>0</v>
      </c>
      <c r="BI167" s="150">
        <f>IF(N167="nulová",J167,0)</f>
        <v>0</v>
      </c>
      <c r="BJ167" s="17" t="s">
        <v>94</v>
      </c>
      <c r="BK167" s="150">
        <f>ROUND(I167*H167,2)</f>
        <v>0</v>
      </c>
      <c r="BL167" s="17" t="s">
        <v>226</v>
      </c>
      <c r="BM167" s="149" t="s">
        <v>2989</v>
      </c>
    </row>
    <row r="168" spans="2:65" s="14" customFormat="1" ht="11.25">
      <c r="B168" s="165"/>
      <c r="D168" s="152" t="s">
        <v>228</v>
      </c>
      <c r="E168" s="166" t="s">
        <v>1</v>
      </c>
      <c r="F168" s="167" t="s">
        <v>2990</v>
      </c>
      <c r="H168" s="168">
        <v>22</v>
      </c>
      <c r="I168" s="169"/>
      <c r="L168" s="165"/>
      <c r="M168" s="170"/>
      <c r="T168" s="171"/>
      <c r="AT168" s="166" t="s">
        <v>228</v>
      </c>
      <c r="AU168" s="166" t="s">
        <v>96</v>
      </c>
      <c r="AV168" s="14" t="s">
        <v>96</v>
      </c>
      <c r="AW168" s="14" t="s">
        <v>42</v>
      </c>
      <c r="AX168" s="14" t="s">
        <v>94</v>
      </c>
      <c r="AY168" s="166" t="s">
        <v>219</v>
      </c>
    </row>
    <row r="169" spans="2:65" s="11" customFormat="1" ht="22.9" customHeight="1">
      <c r="B169" s="126"/>
      <c r="D169" s="127" t="s">
        <v>86</v>
      </c>
      <c r="E169" s="136" t="s">
        <v>2913</v>
      </c>
      <c r="F169" s="136" t="s">
        <v>2914</v>
      </c>
      <c r="I169" s="129"/>
      <c r="J169" s="137">
        <f>BK169</f>
        <v>0</v>
      </c>
      <c r="L169" s="126"/>
      <c r="M169" s="131"/>
      <c r="P169" s="132">
        <f>SUM(P170:P182)</f>
        <v>0</v>
      </c>
      <c r="R169" s="132">
        <f>SUM(R170:R182)</f>
        <v>0</v>
      </c>
      <c r="T169" s="133">
        <f>SUM(T170:T182)</f>
        <v>0</v>
      </c>
      <c r="AR169" s="127" t="s">
        <v>94</v>
      </c>
      <c r="AT169" s="134" t="s">
        <v>86</v>
      </c>
      <c r="AU169" s="134" t="s">
        <v>94</v>
      </c>
      <c r="AY169" s="127" t="s">
        <v>219</v>
      </c>
      <c r="BK169" s="135">
        <f>SUM(BK170:BK182)</f>
        <v>0</v>
      </c>
    </row>
    <row r="170" spans="2:65" s="1" customFormat="1" ht="33" customHeight="1">
      <c r="B170" s="33"/>
      <c r="C170" s="138" t="s">
        <v>352</v>
      </c>
      <c r="D170" s="138" t="s">
        <v>221</v>
      </c>
      <c r="E170" s="139" t="s">
        <v>2915</v>
      </c>
      <c r="F170" s="140" t="s">
        <v>2916</v>
      </c>
      <c r="G170" s="141" t="s">
        <v>319</v>
      </c>
      <c r="H170" s="142">
        <v>2E-3</v>
      </c>
      <c r="I170" s="143"/>
      <c r="J170" s="144">
        <f>ROUND(I170*H170,2)</f>
        <v>0</v>
      </c>
      <c r="K170" s="140" t="s">
        <v>2740</v>
      </c>
      <c r="L170" s="33"/>
      <c r="M170" s="145" t="s">
        <v>1</v>
      </c>
      <c r="N170" s="146" t="s">
        <v>52</v>
      </c>
      <c r="P170" s="147">
        <f>O170*H170</f>
        <v>0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AR170" s="149" t="s">
        <v>226</v>
      </c>
      <c r="AT170" s="149" t="s">
        <v>221</v>
      </c>
      <c r="AU170" s="149" t="s">
        <v>96</v>
      </c>
      <c r="AY170" s="17" t="s">
        <v>219</v>
      </c>
      <c r="BE170" s="150">
        <f>IF(N170="základní",J170,0)</f>
        <v>0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7" t="s">
        <v>94</v>
      </c>
      <c r="BK170" s="150">
        <f>ROUND(I170*H170,2)</f>
        <v>0</v>
      </c>
      <c r="BL170" s="17" t="s">
        <v>226</v>
      </c>
      <c r="BM170" s="149" t="s">
        <v>2991</v>
      </c>
    </row>
    <row r="171" spans="2:65" s="12" customFormat="1" ht="11.25">
      <c r="B171" s="151"/>
      <c r="D171" s="152" t="s">
        <v>228</v>
      </c>
      <c r="E171" s="153" t="s">
        <v>1</v>
      </c>
      <c r="F171" s="154" t="s">
        <v>2766</v>
      </c>
      <c r="H171" s="153" t="s">
        <v>1</v>
      </c>
      <c r="I171" s="155"/>
      <c r="L171" s="151"/>
      <c r="M171" s="156"/>
      <c r="T171" s="157"/>
      <c r="AT171" s="153" t="s">
        <v>228</v>
      </c>
      <c r="AU171" s="153" t="s">
        <v>96</v>
      </c>
      <c r="AV171" s="12" t="s">
        <v>94</v>
      </c>
      <c r="AW171" s="12" t="s">
        <v>42</v>
      </c>
      <c r="AX171" s="12" t="s">
        <v>87</v>
      </c>
      <c r="AY171" s="153" t="s">
        <v>219</v>
      </c>
    </row>
    <row r="172" spans="2:65" s="14" customFormat="1" ht="11.25">
      <c r="B172" s="165"/>
      <c r="D172" s="152" t="s">
        <v>228</v>
      </c>
      <c r="E172" s="166" t="s">
        <v>1</v>
      </c>
      <c r="F172" s="167" t="s">
        <v>2992</v>
      </c>
      <c r="H172" s="168">
        <v>2E-3</v>
      </c>
      <c r="I172" s="169"/>
      <c r="L172" s="165"/>
      <c r="M172" s="170"/>
      <c r="T172" s="171"/>
      <c r="AT172" s="166" t="s">
        <v>228</v>
      </c>
      <c r="AU172" s="166" t="s">
        <v>96</v>
      </c>
      <c r="AV172" s="14" t="s">
        <v>96</v>
      </c>
      <c r="AW172" s="14" t="s">
        <v>42</v>
      </c>
      <c r="AX172" s="14" t="s">
        <v>94</v>
      </c>
      <c r="AY172" s="166" t="s">
        <v>219</v>
      </c>
    </row>
    <row r="173" spans="2:65" s="1" customFormat="1" ht="16.5" customHeight="1">
      <c r="B173" s="33"/>
      <c r="C173" s="138" t="s">
        <v>359</v>
      </c>
      <c r="D173" s="138" t="s">
        <v>221</v>
      </c>
      <c r="E173" s="139" t="s">
        <v>2993</v>
      </c>
      <c r="F173" s="140" t="s">
        <v>2994</v>
      </c>
      <c r="G173" s="141" t="s">
        <v>224</v>
      </c>
      <c r="H173" s="142">
        <v>11</v>
      </c>
      <c r="I173" s="143"/>
      <c r="J173" s="144">
        <f>ROUND(I173*H173,2)</f>
        <v>0</v>
      </c>
      <c r="K173" s="140" t="s">
        <v>254</v>
      </c>
      <c r="L173" s="33"/>
      <c r="M173" s="145" t="s">
        <v>1</v>
      </c>
      <c r="N173" s="146" t="s">
        <v>52</v>
      </c>
      <c r="P173" s="147">
        <f>O173*H173</f>
        <v>0</v>
      </c>
      <c r="Q173" s="147">
        <v>0</v>
      </c>
      <c r="R173" s="147">
        <f>Q173*H173</f>
        <v>0</v>
      </c>
      <c r="S173" s="147">
        <v>0</v>
      </c>
      <c r="T173" s="148">
        <f>S173*H173</f>
        <v>0</v>
      </c>
      <c r="AR173" s="149" t="s">
        <v>226</v>
      </c>
      <c r="AT173" s="149" t="s">
        <v>221</v>
      </c>
      <c r="AU173" s="149" t="s">
        <v>96</v>
      </c>
      <c r="AY173" s="17" t="s">
        <v>219</v>
      </c>
      <c r="BE173" s="150">
        <f>IF(N173="základní",J173,0)</f>
        <v>0</v>
      </c>
      <c r="BF173" s="150">
        <f>IF(N173="snížená",J173,0)</f>
        <v>0</v>
      </c>
      <c r="BG173" s="150">
        <f>IF(N173="zákl. přenesená",J173,0)</f>
        <v>0</v>
      </c>
      <c r="BH173" s="150">
        <f>IF(N173="sníž. přenesená",J173,0)</f>
        <v>0</v>
      </c>
      <c r="BI173" s="150">
        <f>IF(N173="nulová",J173,0)</f>
        <v>0</v>
      </c>
      <c r="BJ173" s="17" t="s">
        <v>94</v>
      </c>
      <c r="BK173" s="150">
        <f>ROUND(I173*H173,2)</f>
        <v>0</v>
      </c>
      <c r="BL173" s="17" t="s">
        <v>226</v>
      </c>
      <c r="BM173" s="149" t="s">
        <v>2995</v>
      </c>
    </row>
    <row r="174" spans="2:65" s="1" customFormat="1" ht="11.25">
      <c r="B174" s="33"/>
      <c r="D174" s="179" t="s">
        <v>256</v>
      </c>
      <c r="F174" s="180" t="s">
        <v>2996</v>
      </c>
      <c r="I174" s="181"/>
      <c r="L174" s="33"/>
      <c r="M174" s="182"/>
      <c r="T174" s="57"/>
      <c r="AT174" s="17" t="s">
        <v>256</v>
      </c>
      <c r="AU174" s="17" t="s">
        <v>96</v>
      </c>
    </row>
    <row r="175" spans="2:65" s="14" customFormat="1" ht="11.25">
      <c r="B175" s="165"/>
      <c r="D175" s="152" t="s">
        <v>228</v>
      </c>
      <c r="E175" s="166" t="s">
        <v>1</v>
      </c>
      <c r="F175" s="167" t="s">
        <v>2997</v>
      </c>
      <c r="H175" s="168">
        <v>11</v>
      </c>
      <c r="I175" s="169"/>
      <c r="L175" s="165"/>
      <c r="M175" s="170"/>
      <c r="T175" s="171"/>
      <c r="AT175" s="166" t="s">
        <v>228</v>
      </c>
      <c r="AU175" s="166" t="s">
        <v>96</v>
      </c>
      <c r="AV175" s="14" t="s">
        <v>96</v>
      </c>
      <c r="AW175" s="14" t="s">
        <v>42</v>
      </c>
      <c r="AX175" s="14" t="s">
        <v>94</v>
      </c>
      <c r="AY175" s="166" t="s">
        <v>219</v>
      </c>
    </row>
    <row r="176" spans="2:65" s="1" customFormat="1" ht="16.5" customHeight="1">
      <c r="B176" s="33"/>
      <c r="C176" s="138" t="s">
        <v>366</v>
      </c>
      <c r="D176" s="138" t="s">
        <v>221</v>
      </c>
      <c r="E176" s="139" t="s">
        <v>2893</v>
      </c>
      <c r="F176" s="140" t="s">
        <v>2894</v>
      </c>
      <c r="G176" s="141" t="s">
        <v>272</v>
      </c>
      <c r="H176" s="142">
        <v>1.65</v>
      </c>
      <c r="I176" s="143"/>
      <c r="J176" s="144">
        <f>ROUND(I176*H176,2)</f>
        <v>0</v>
      </c>
      <c r="K176" s="140" t="s">
        <v>254</v>
      </c>
      <c r="L176" s="33"/>
      <c r="M176" s="145" t="s">
        <v>1</v>
      </c>
      <c r="N176" s="146" t="s">
        <v>52</v>
      </c>
      <c r="P176" s="147">
        <f>O176*H176</f>
        <v>0</v>
      </c>
      <c r="Q176" s="147">
        <v>0</v>
      </c>
      <c r="R176" s="147">
        <f>Q176*H176</f>
        <v>0</v>
      </c>
      <c r="S176" s="147">
        <v>0</v>
      </c>
      <c r="T176" s="148">
        <f>S176*H176</f>
        <v>0</v>
      </c>
      <c r="AR176" s="149" t="s">
        <v>226</v>
      </c>
      <c r="AT176" s="149" t="s">
        <v>221</v>
      </c>
      <c r="AU176" s="149" t="s">
        <v>96</v>
      </c>
      <c r="AY176" s="17" t="s">
        <v>219</v>
      </c>
      <c r="BE176" s="150">
        <f>IF(N176="základní",J176,0)</f>
        <v>0</v>
      </c>
      <c r="BF176" s="150">
        <f>IF(N176="snížená",J176,0)</f>
        <v>0</v>
      </c>
      <c r="BG176" s="150">
        <f>IF(N176="zákl. přenesená",J176,0)</f>
        <v>0</v>
      </c>
      <c r="BH176" s="150">
        <f>IF(N176="sníž. přenesená",J176,0)</f>
        <v>0</v>
      </c>
      <c r="BI176" s="150">
        <f>IF(N176="nulová",J176,0)</f>
        <v>0</v>
      </c>
      <c r="BJ176" s="17" t="s">
        <v>94</v>
      </c>
      <c r="BK176" s="150">
        <f>ROUND(I176*H176,2)</f>
        <v>0</v>
      </c>
      <c r="BL176" s="17" t="s">
        <v>226</v>
      </c>
      <c r="BM176" s="149" t="s">
        <v>2998</v>
      </c>
    </row>
    <row r="177" spans="2:65" s="1" customFormat="1" ht="11.25">
      <c r="B177" s="33"/>
      <c r="D177" s="179" t="s">
        <v>256</v>
      </c>
      <c r="F177" s="180" t="s">
        <v>2896</v>
      </c>
      <c r="I177" s="181"/>
      <c r="L177" s="33"/>
      <c r="M177" s="182"/>
      <c r="T177" s="57"/>
      <c r="AT177" s="17" t="s">
        <v>256</v>
      </c>
      <c r="AU177" s="17" t="s">
        <v>96</v>
      </c>
    </row>
    <row r="178" spans="2:65" s="14" customFormat="1" ht="11.25">
      <c r="B178" s="165"/>
      <c r="D178" s="152" t="s">
        <v>228</v>
      </c>
      <c r="E178" s="166" t="s">
        <v>1</v>
      </c>
      <c r="F178" s="167" t="s">
        <v>2999</v>
      </c>
      <c r="H178" s="168">
        <v>1.65</v>
      </c>
      <c r="I178" s="169"/>
      <c r="L178" s="165"/>
      <c r="M178" s="170"/>
      <c r="T178" s="171"/>
      <c r="AT178" s="166" t="s">
        <v>228</v>
      </c>
      <c r="AU178" s="166" t="s">
        <v>96</v>
      </c>
      <c r="AV178" s="14" t="s">
        <v>96</v>
      </c>
      <c r="AW178" s="14" t="s">
        <v>42</v>
      </c>
      <c r="AX178" s="14" t="s">
        <v>94</v>
      </c>
      <c r="AY178" s="166" t="s">
        <v>219</v>
      </c>
    </row>
    <row r="179" spans="2:65" s="12" customFormat="1" ht="11.25">
      <c r="B179" s="151"/>
      <c r="D179" s="152" t="s">
        <v>228</v>
      </c>
      <c r="E179" s="153" t="s">
        <v>1</v>
      </c>
      <c r="F179" s="154" t="s">
        <v>2984</v>
      </c>
      <c r="H179" s="153" t="s">
        <v>1</v>
      </c>
      <c r="I179" s="155"/>
      <c r="L179" s="151"/>
      <c r="M179" s="156"/>
      <c r="T179" s="157"/>
      <c r="AT179" s="153" t="s">
        <v>228</v>
      </c>
      <c r="AU179" s="153" t="s">
        <v>96</v>
      </c>
      <c r="AV179" s="12" t="s">
        <v>94</v>
      </c>
      <c r="AW179" s="12" t="s">
        <v>42</v>
      </c>
      <c r="AX179" s="12" t="s">
        <v>87</v>
      </c>
      <c r="AY179" s="153" t="s">
        <v>219</v>
      </c>
    </row>
    <row r="180" spans="2:65" s="1" customFormat="1" ht="16.5" customHeight="1">
      <c r="B180" s="33"/>
      <c r="C180" s="138" t="s">
        <v>373</v>
      </c>
      <c r="D180" s="138" t="s">
        <v>221</v>
      </c>
      <c r="E180" s="139" t="s">
        <v>2899</v>
      </c>
      <c r="F180" s="140" t="s">
        <v>2900</v>
      </c>
      <c r="G180" s="141" t="s">
        <v>272</v>
      </c>
      <c r="H180" s="142">
        <v>1.65</v>
      </c>
      <c r="I180" s="143"/>
      <c r="J180" s="144">
        <f>ROUND(I180*H180,2)</f>
        <v>0</v>
      </c>
      <c r="K180" s="140" t="s">
        <v>254</v>
      </c>
      <c r="L180" s="33"/>
      <c r="M180" s="145" t="s">
        <v>1</v>
      </c>
      <c r="N180" s="146" t="s">
        <v>52</v>
      </c>
      <c r="P180" s="147">
        <f>O180*H180</f>
        <v>0</v>
      </c>
      <c r="Q180" s="147">
        <v>0</v>
      </c>
      <c r="R180" s="147">
        <f>Q180*H180</f>
        <v>0</v>
      </c>
      <c r="S180" s="147">
        <v>0</v>
      </c>
      <c r="T180" s="148">
        <f>S180*H180</f>
        <v>0</v>
      </c>
      <c r="AR180" s="149" t="s">
        <v>226</v>
      </c>
      <c r="AT180" s="149" t="s">
        <v>221</v>
      </c>
      <c r="AU180" s="149" t="s">
        <v>96</v>
      </c>
      <c r="AY180" s="17" t="s">
        <v>219</v>
      </c>
      <c r="BE180" s="150">
        <f>IF(N180="základní",J180,0)</f>
        <v>0</v>
      </c>
      <c r="BF180" s="150">
        <f>IF(N180="snížená",J180,0)</f>
        <v>0</v>
      </c>
      <c r="BG180" s="150">
        <f>IF(N180="zákl. přenesená",J180,0)</f>
        <v>0</v>
      </c>
      <c r="BH180" s="150">
        <f>IF(N180="sníž. přenesená",J180,0)</f>
        <v>0</v>
      </c>
      <c r="BI180" s="150">
        <f>IF(N180="nulová",J180,0)</f>
        <v>0</v>
      </c>
      <c r="BJ180" s="17" t="s">
        <v>94</v>
      </c>
      <c r="BK180" s="150">
        <f>ROUND(I180*H180,2)</f>
        <v>0</v>
      </c>
      <c r="BL180" s="17" t="s">
        <v>226</v>
      </c>
      <c r="BM180" s="149" t="s">
        <v>3000</v>
      </c>
    </row>
    <row r="181" spans="2:65" s="1" customFormat="1" ht="11.25">
      <c r="B181" s="33"/>
      <c r="D181" s="179" t="s">
        <v>256</v>
      </c>
      <c r="F181" s="180" t="s">
        <v>2902</v>
      </c>
      <c r="I181" s="181"/>
      <c r="L181" s="33"/>
      <c r="M181" s="182"/>
      <c r="T181" s="57"/>
      <c r="AT181" s="17" t="s">
        <v>256</v>
      </c>
      <c r="AU181" s="17" t="s">
        <v>96</v>
      </c>
    </row>
    <row r="182" spans="2:65" s="14" customFormat="1" ht="11.25">
      <c r="B182" s="165"/>
      <c r="D182" s="152" t="s">
        <v>228</v>
      </c>
      <c r="E182" s="166" t="s">
        <v>1</v>
      </c>
      <c r="F182" s="167" t="s">
        <v>3001</v>
      </c>
      <c r="H182" s="168">
        <v>1.65</v>
      </c>
      <c r="I182" s="169"/>
      <c r="L182" s="165"/>
      <c r="M182" s="170"/>
      <c r="T182" s="171"/>
      <c r="AT182" s="166" t="s">
        <v>228</v>
      </c>
      <c r="AU182" s="166" t="s">
        <v>96</v>
      </c>
      <c r="AV182" s="14" t="s">
        <v>96</v>
      </c>
      <c r="AW182" s="14" t="s">
        <v>42</v>
      </c>
      <c r="AX182" s="14" t="s">
        <v>94</v>
      </c>
      <c r="AY182" s="166" t="s">
        <v>219</v>
      </c>
    </row>
    <row r="183" spans="2:65" s="11" customFormat="1" ht="22.9" customHeight="1">
      <c r="B183" s="126"/>
      <c r="D183" s="127" t="s">
        <v>86</v>
      </c>
      <c r="E183" s="136" t="s">
        <v>569</v>
      </c>
      <c r="F183" s="136" t="s">
        <v>570</v>
      </c>
      <c r="I183" s="129"/>
      <c r="J183" s="137">
        <f>BK183</f>
        <v>0</v>
      </c>
      <c r="L183" s="126"/>
      <c r="M183" s="131"/>
      <c r="P183" s="132">
        <f>SUM(P184:P185)</f>
        <v>0</v>
      </c>
      <c r="R183" s="132">
        <f>SUM(R184:R185)</f>
        <v>0</v>
      </c>
      <c r="T183" s="133">
        <f>SUM(T184:T185)</f>
        <v>0</v>
      </c>
      <c r="AR183" s="127" t="s">
        <v>94</v>
      </c>
      <c r="AT183" s="134" t="s">
        <v>86</v>
      </c>
      <c r="AU183" s="134" t="s">
        <v>94</v>
      </c>
      <c r="AY183" s="127" t="s">
        <v>219</v>
      </c>
      <c r="BK183" s="135">
        <f>SUM(BK184:BK185)</f>
        <v>0</v>
      </c>
    </row>
    <row r="184" spans="2:65" s="1" customFormat="1" ht="16.5" customHeight="1">
      <c r="B184" s="33"/>
      <c r="C184" s="138" t="s">
        <v>379</v>
      </c>
      <c r="D184" s="138" t="s">
        <v>221</v>
      </c>
      <c r="E184" s="139" t="s">
        <v>572</v>
      </c>
      <c r="F184" s="140" t="s">
        <v>573</v>
      </c>
      <c r="G184" s="141" t="s">
        <v>319</v>
      </c>
      <c r="H184" s="142">
        <v>1.2450000000000001</v>
      </c>
      <c r="I184" s="143"/>
      <c r="J184" s="144">
        <f>ROUND(I184*H184,2)</f>
        <v>0</v>
      </c>
      <c r="K184" s="140" t="s">
        <v>254</v>
      </c>
      <c r="L184" s="33"/>
      <c r="M184" s="145" t="s">
        <v>1</v>
      </c>
      <c r="N184" s="146" t="s">
        <v>52</v>
      </c>
      <c r="P184" s="147">
        <f>O184*H184</f>
        <v>0</v>
      </c>
      <c r="Q184" s="147">
        <v>0</v>
      </c>
      <c r="R184" s="147">
        <f>Q184*H184</f>
        <v>0</v>
      </c>
      <c r="S184" s="147">
        <v>0</v>
      </c>
      <c r="T184" s="148">
        <f>S184*H184</f>
        <v>0</v>
      </c>
      <c r="AR184" s="149" t="s">
        <v>226</v>
      </c>
      <c r="AT184" s="149" t="s">
        <v>221</v>
      </c>
      <c r="AU184" s="149" t="s">
        <v>96</v>
      </c>
      <c r="AY184" s="17" t="s">
        <v>219</v>
      </c>
      <c r="BE184" s="150">
        <f>IF(N184="základní",J184,0)</f>
        <v>0</v>
      </c>
      <c r="BF184" s="150">
        <f>IF(N184="snížená",J184,0)</f>
        <v>0</v>
      </c>
      <c r="BG184" s="150">
        <f>IF(N184="zákl. přenesená",J184,0)</f>
        <v>0</v>
      </c>
      <c r="BH184" s="150">
        <f>IF(N184="sníž. přenesená",J184,0)</f>
        <v>0</v>
      </c>
      <c r="BI184" s="150">
        <f>IF(N184="nulová",J184,0)</f>
        <v>0</v>
      </c>
      <c r="BJ184" s="17" t="s">
        <v>94</v>
      </c>
      <c r="BK184" s="150">
        <f>ROUND(I184*H184,2)</f>
        <v>0</v>
      </c>
      <c r="BL184" s="17" t="s">
        <v>226</v>
      </c>
      <c r="BM184" s="149" t="s">
        <v>3002</v>
      </c>
    </row>
    <row r="185" spans="2:65" s="1" customFormat="1" ht="11.25">
      <c r="B185" s="33"/>
      <c r="D185" s="179" t="s">
        <v>256</v>
      </c>
      <c r="F185" s="180" t="s">
        <v>575</v>
      </c>
      <c r="I185" s="181"/>
      <c r="L185" s="33"/>
      <c r="M185" s="193"/>
      <c r="N185" s="194"/>
      <c r="O185" s="194"/>
      <c r="P185" s="194"/>
      <c r="Q185" s="194"/>
      <c r="R185" s="194"/>
      <c r="S185" s="194"/>
      <c r="T185" s="195"/>
      <c r="AT185" s="17" t="s">
        <v>256</v>
      </c>
      <c r="AU185" s="17" t="s">
        <v>96</v>
      </c>
    </row>
    <row r="186" spans="2:65" s="1" customFormat="1" ht="6.95" customHeight="1">
      <c r="B186" s="45"/>
      <c r="C186" s="46"/>
      <c r="D186" s="46"/>
      <c r="E186" s="46"/>
      <c r="F186" s="46"/>
      <c r="G186" s="46"/>
      <c r="H186" s="46"/>
      <c r="I186" s="46"/>
      <c r="J186" s="46"/>
      <c r="K186" s="46"/>
      <c r="L186" s="33"/>
    </row>
  </sheetData>
  <sheetProtection algorithmName="SHA-512" hashValue="Uq/V8mAjWtIgTxmaB4fBoryXgAq6F5S1S8qgK/NBSS29taZM5YZQr9wVDH64bZ9gMeXPtFm4I/9FgahL0UjMFw==" saltValue="ujS876wRJVZ4nFoiF+uPQAddOYhu/NMopA6bSadrZ49fa5T238gkF95VclEvSRGVWQEfBOVoO+h+OgUIrgQV8g==" spinCount="100000" sheet="1" objects="1" scenarios="1" formatColumns="0" formatRows="0" autoFilter="0"/>
  <autoFilter ref="C123:K185" xr:uid="{00000000-0009-0000-0000-00000A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hyperlinks>
    <hyperlink ref="F135" r:id="rId1" xr:uid="{00000000-0004-0000-0A00-000000000000}"/>
    <hyperlink ref="F141" r:id="rId2" xr:uid="{00000000-0004-0000-0A00-000001000000}"/>
    <hyperlink ref="F148" r:id="rId3" xr:uid="{00000000-0004-0000-0A00-000002000000}"/>
    <hyperlink ref="F153" r:id="rId4" xr:uid="{00000000-0004-0000-0A00-000003000000}"/>
    <hyperlink ref="F156" r:id="rId5" xr:uid="{00000000-0004-0000-0A00-000004000000}"/>
    <hyperlink ref="F161" r:id="rId6" xr:uid="{00000000-0004-0000-0A00-000005000000}"/>
    <hyperlink ref="F165" r:id="rId7" xr:uid="{00000000-0004-0000-0A00-000006000000}"/>
    <hyperlink ref="F174" r:id="rId8" xr:uid="{00000000-0004-0000-0A00-000007000000}"/>
    <hyperlink ref="F177" r:id="rId9" xr:uid="{00000000-0004-0000-0A00-000008000000}"/>
    <hyperlink ref="F181" r:id="rId10" xr:uid="{00000000-0004-0000-0A00-000009000000}"/>
    <hyperlink ref="F185" r:id="rId11" xr:uid="{00000000-0004-0000-0A00-00000A000000}"/>
  </hyperlinks>
  <pageMargins left="0.39370078740157483" right="0.39370078740157483" top="0.39370078740157483" bottom="0.39370078740157483" header="0" footer="0"/>
  <pageSetup paperSize="9" scale="84" fitToHeight="100" orientation="landscape" r:id="rId12"/>
  <headerFooter>
    <oddFooter>&amp;CStrana &amp;P z &amp;N</oddFooter>
  </headerFooter>
  <drawing r:id="rId1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91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136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173</v>
      </c>
      <c r="L4" s="20"/>
      <c r="M4" s="9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</row>
    <row r="8" spans="2:46" ht="12" customHeight="1">
      <c r="B8" s="20"/>
      <c r="D8" s="27" t="s">
        <v>180</v>
      </c>
      <c r="L8" s="20"/>
    </row>
    <row r="9" spans="2:46" s="1" customFormat="1" ht="16.5" customHeight="1">
      <c r="B9" s="33"/>
      <c r="E9" s="246" t="s">
        <v>2703</v>
      </c>
      <c r="F9" s="248"/>
      <c r="G9" s="248"/>
      <c r="H9" s="248"/>
      <c r="L9" s="33"/>
    </row>
    <row r="10" spans="2:46" s="1" customFormat="1" ht="12" customHeight="1">
      <c r="B10" s="33"/>
      <c r="D10" s="27" t="s">
        <v>186</v>
      </c>
      <c r="L10" s="33"/>
    </row>
    <row r="11" spans="2:46" s="1" customFormat="1" ht="16.5" customHeight="1">
      <c r="B11" s="33"/>
      <c r="E11" s="204" t="s">
        <v>3003</v>
      </c>
      <c r="F11" s="248"/>
      <c r="G11" s="248"/>
      <c r="H11" s="24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2705</v>
      </c>
      <c r="I14" s="27" t="s">
        <v>24</v>
      </c>
      <c r="J14" s="53" t="str">
        <f>'Rekapitulace stavby'!AN8</f>
        <v>29. 8. 2025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tr">
        <f>IF('Rekapitulace stavby'!AN10="","",'Rekapitulace stavby'!AN10)</f>
        <v>00063584</v>
      </c>
      <c r="L16" s="33"/>
    </row>
    <row r="17" spans="2:12" s="1" customFormat="1" ht="18" customHeight="1">
      <c r="B17" s="33"/>
      <c r="E17" s="25" t="str">
        <f>IF('Rekapitulace stavby'!E11="","",'Rekapitulace stavby'!E11)</f>
        <v>Městská část Praha 4,Antala Staška 2059/80b,Praha4</v>
      </c>
      <c r="I17" s="27" t="s">
        <v>34</v>
      </c>
      <c r="J17" s="25" t="str">
        <f>IF('Rekapitulace stavby'!AN11="","",'Rekapitulace stavby'!AN11)</f>
        <v>CZ00063584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9" t="str">
        <f>'Rekapitulace stavby'!E14</f>
        <v>Vyplň údaj</v>
      </c>
      <c r="F20" s="230"/>
      <c r="G20" s="230"/>
      <c r="H20" s="230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tr">
        <f>IF('Rekapitulace stavby'!AN16="","",'Rekapitulace stavby'!AN16)</f>
        <v>12189391</v>
      </c>
      <c r="L22" s="33"/>
    </row>
    <row r="23" spans="2:12" s="1" customFormat="1" ht="18" customHeight="1">
      <c r="B23" s="33"/>
      <c r="E23" s="25" t="str">
        <f>IF('Rekapitulace stavby'!E17="","",'Rekapitulace stavby'!E17)</f>
        <v>Ateliér zahradní a krajinářské architektury, Brno</v>
      </c>
      <c r="I23" s="27" t="s">
        <v>34</v>
      </c>
      <c r="J23" s="25" t="str">
        <f>IF('Rekapitulace stavby'!AN17="","",'Rekapitulace stavby'!AN17)</f>
        <v>czCZ5612042469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6"/>
      <c r="E29" s="235" t="s">
        <v>1</v>
      </c>
      <c r="F29" s="235"/>
      <c r="G29" s="235"/>
      <c r="H29" s="235"/>
      <c r="L29" s="96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7" t="s">
        <v>47</v>
      </c>
      <c r="J32" s="67">
        <f>ROUND(J124,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ROUND((SUM(BE124:BE190)),  2)</f>
        <v>0</v>
      </c>
      <c r="I35" s="98">
        <v>0.21</v>
      </c>
      <c r="J35" s="87">
        <f>ROUND(((SUM(BE124:BE190))*I35),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ROUND((SUM(BF124:BF190)),  2)</f>
        <v>0</v>
      </c>
      <c r="I36" s="98">
        <v>0.12</v>
      </c>
      <c r="J36" s="87">
        <f>ROUND(((SUM(BF124:BF190))*I36),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ROUND((SUM(BG124:BG190)),  2)</f>
        <v>0</v>
      </c>
      <c r="I37" s="98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ROUND((SUM(BH124:BH190)),  2)</f>
        <v>0</v>
      </c>
      <c r="I38" s="98">
        <v>0.12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ROUND((SUM(BI124:BI190)),  2)</f>
        <v>0</v>
      </c>
      <c r="I39" s="98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9"/>
      <c r="D41" s="100" t="s">
        <v>57</v>
      </c>
      <c r="E41" s="58"/>
      <c r="F41" s="58"/>
      <c r="G41" s="101" t="s">
        <v>58</v>
      </c>
      <c r="H41" s="102" t="s">
        <v>59</v>
      </c>
      <c r="I41" s="58"/>
      <c r="J41" s="103">
        <f>SUM(J32:J39)</f>
        <v>0</v>
      </c>
      <c r="K41" s="104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5" t="s">
        <v>63</v>
      </c>
      <c r="G61" s="44" t="s">
        <v>62</v>
      </c>
      <c r="H61" s="35"/>
      <c r="I61" s="35"/>
      <c r="J61" s="106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5" t="s">
        <v>63</v>
      </c>
      <c r="G76" s="44" t="s">
        <v>62</v>
      </c>
      <c r="H76" s="35"/>
      <c r="I76" s="35"/>
      <c r="J76" s="106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195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6" t="str">
        <f>E7</f>
        <v>REVITALIZACE ROZTYLSKÉHO NÁMĚSTÍ SEVER, PRAHA 4</v>
      </c>
      <c r="F85" s="247"/>
      <c r="G85" s="247"/>
      <c r="H85" s="247"/>
      <c r="L85" s="33"/>
    </row>
    <row r="86" spans="2:12" ht="12" customHeight="1">
      <c r="B86" s="20"/>
      <c r="C86" s="27" t="s">
        <v>180</v>
      </c>
      <c r="L86" s="20"/>
    </row>
    <row r="87" spans="2:12" s="1" customFormat="1" ht="16.5" customHeight="1">
      <c r="B87" s="33"/>
      <c r="E87" s="246" t="s">
        <v>2703</v>
      </c>
      <c r="F87" s="248"/>
      <c r="G87" s="248"/>
      <c r="H87" s="248"/>
      <c r="L87" s="33"/>
    </row>
    <row r="88" spans="2:12" s="1" customFormat="1" ht="12" customHeight="1">
      <c r="B88" s="33"/>
      <c r="C88" s="27" t="s">
        <v>186</v>
      </c>
      <c r="L88" s="33"/>
    </row>
    <row r="89" spans="2:12" s="1" customFormat="1" ht="16.5" customHeight="1">
      <c r="B89" s="33"/>
      <c r="E89" s="204" t="str">
        <f>E11</f>
        <v>SO 04.4 - Parkový trávník</v>
      </c>
      <c r="F89" s="248"/>
      <c r="G89" s="248"/>
      <c r="H89" s="248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Praha 4</v>
      </c>
      <c r="I91" s="27" t="s">
        <v>24</v>
      </c>
      <c r="J91" s="53" t="str">
        <f>IF(J14="","",J14)</f>
        <v>29. 8. 2025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Městská část Praha 4,Antala Staška 2059/80b,Praha4</v>
      </c>
      <c r="I93" s="27" t="s">
        <v>38</v>
      </c>
      <c r="J93" s="31" t="str">
        <f>E23</f>
        <v>Ateliér zahradní a krajinářské architektury, Brno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7" t="s">
        <v>196</v>
      </c>
      <c r="D96" s="99"/>
      <c r="E96" s="99"/>
      <c r="F96" s="99"/>
      <c r="G96" s="99"/>
      <c r="H96" s="99"/>
      <c r="I96" s="99"/>
      <c r="J96" s="108" t="s">
        <v>197</v>
      </c>
      <c r="K96" s="99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9" t="s">
        <v>198</v>
      </c>
      <c r="J98" s="67">
        <f>J124</f>
        <v>0</v>
      </c>
      <c r="L98" s="33"/>
      <c r="AU98" s="17" t="s">
        <v>199</v>
      </c>
    </row>
    <row r="99" spans="2:47" s="8" customFormat="1" ht="24.95" customHeight="1">
      <c r="B99" s="110"/>
      <c r="D99" s="111" t="s">
        <v>2706</v>
      </c>
      <c r="E99" s="112"/>
      <c r="F99" s="112"/>
      <c r="G99" s="112"/>
      <c r="H99" s="112"/>
      <c r="I99" s="112"/>
      <c r="J99" s="113">
        <f>J125</f>
        <v>0</v>
      </c>
      <c r="L99" s="110"/>
    </row>
    <row r="100" spans="2:47" s="9" customFormat="1" ht="19.899999999999999" customHeight="1">
      <c r="B100" s="114"/>
      <c r="D100" s="115" t="s">
        <v>3004</v>
      </c>
      <c r="E100" s="116"/>
      <c r="F100" s="116"/>
      <c r="G100" s="116"/>
      <c r="H100" s="116"/>
      <c r="I100" s="116"/>
      <c r="J100" s="117">
        <f>J126</f>
        <v>0</v>
      </c>
      <c r="L100" s="114"/>
    </row>
    <row r="101" spans="2:47" s="9" customFormat="1" ht="19.899999999999999" customHeight="1">
      <c r="B101" s="114"/>
      <c r="D101" s="115" t="s">
        <v>3005</v>
      </c>
      <c r="E101" s="116"/>
      <c r="F101" s="116"/>
      <c r="G101" s="116"/>
      <c r="H101" s="116"/>
      <c r="I101" s="116"/>
      <c r="J101" s="117">
        <f>J168</f>
        <v>0</v>
      </c>
      <c r="L101" s="114"/>
    </row>
    <row r="102" spans="2:47" s="9" customFormat="1" ht="19.899999999999999" customHeight="1">
      <c r="B102" s="114"/>
      <c r="D102" s="115" t="s">
        <v>203</v>
      </c>
      <c r="E102" s="116"/>
      <c r="F102" s="116"/>
      <c r="G102" s="116"/>
      <c r="H102" s="116"/>
      <c r="I102" s="116"/>
      <c r="J102" s="117">
        <f>J188</f>
        <v>0</v>
      </c>
      <c r="L102" s="114"/>
    </row>
    <row r="103" spans="2:47" s="1" customFormat="1" ht="21.75" customHeight="1">
      <c r="B103" s="33"/>
      <c r="L103" s="33"/>
    </row>
    <row r="104" spans="2:47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3"/>
    </row>
    <row r="108" spans="2:47" s="1" customFormat="1" ht="6.95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3"/>
    </row>
    <row r="109" spans="2:47" s="1" customFormat="1" ht="24.95" customHeight="1">
      <c r="B109" s="33"/>
      <c r="C109" s="21" t="s">
        <v>204</v>
      </c>
      <c r="L109" s="33"/>
    </row>
    <row r="110" spans="2:47" s="1" customFormat="1" ht="6.95" customHeight="1">
      <c r="B110" s="33"/>
      <c r="L110" s="33"/>
    </row>
    <row r="111" spans="2:47" s="1" customFormat="1" ht="12" customHeight="1">
      <c r="B111" s="33"/>
      <c r="C111" s="27" t="s">
        <v>16</v>
      </c>
      <c r="L111" s="33"/>
    </row>
    <row r="112" spans="2:47" s="1" customFormat="1" ht="16.5" customHeight="1">
      <c r="B112" s="33"/>
      <c r="E112" s="246" t="str">
        <f>E7</f>
        <v>REVITALIZACE ROZTYLSKÉHO NÁMĚSTÍ SEVER, PRAHA 4</v>
      </c>
      <c r="F112" s="247"/>
      <c r="G112" s="247"/>
      <c r="H112" s="247"/>
      <c r="L112" s="33"/>
    </row>
    <row r="113" spans="2:65" ht="12" customHeight="1">
      <c r="B113" s="20"/>
      <c r="C113" s="27" t="s">
        <v>180</v>
      </c>
      <c r="L113" s="20"/>
    </row>
    <row r="114" spans="2:65" s="1" customFormat="1" ht="16.5" customHeight="1">
      <c r="B114" s="33"/>
      <c r="E114" s="246" t="s">
        <v>2703</v>
      </c>
      <c r="F114" s="248"/>
      <c r="G114" s="248"/>
      <c r="H114" s="248"/>
      <c r="L114" s="33"/>
    </row>
    <row r="115" spans="2:65" s="1" customFormat="1" ht="12" customHeight="1">
      <c r="B115" s="33"/>
      <c r="C115" s="27" t="s">
        <v>186</v>
      </c>
      <c r="L115" s="33"/>
    </row>
    <row r="116" spans="2:65" s="1" customFormat="1" ht="16.5" customHeight="1">
      <c r="B116" s="33"/>
      <c r="E116" s="204" t="str">
        <f>E11</f>
        <v>SO 04.4 - Parkový trávník</v>
      </c>
      <c r="F116" s="248"/>
      <c r="G116" s="248"/>
      <c r="H116" s="248"/>
      <c r="L116" s="33"/>
    </row>
    <row r="117" spans="2:65" s="1" customFormat="1" ht="6.95" customHeight="1">
      <c r="B117" s="33"/>
      <c r="L117" s="33"/>
    </row>
    <row r="118" spans="2:65" s="1" customFormat="1" ht="12" customHeight="1">
      <c r="B118" s="33"/>
      <c r="C118" s="27" t="s">
        <v>22</v>
      </c>
      <c r="F118" s="25" t="str">
        <f>F14</f>
        <v>Praha 4</v>
      </c>
      <c r="I118" s="27" t="s">
        <v>24</v>
      </c>
      <c r="J118" s="53" t="str">
        <f>IF(J14="","",J14)</f>
        <v>29. 8. 2025</v>
      </c>
      <c r="L118" s="33"/>
    </row>
    <row r="119" spans="2:65" s="1" customFormat="1" ht="6.95" customHeight="1">
      <c r="B119" s="33"/>
      <c r="L119" s="33"/>
    </row>
    <row r="120" spans="2:65" s="1" customFormat="1" ht="40.15" customHeight="1">
      <c r="B120" s="33"/>
      <c r="C120" s="27" t="s">
        <v>30</v>
      </c>
      <c r="F120" s="25" t="str">
        <f>E17</f>
        <v>Městská část Praha 4,Antala Staška 2059/80b,Praha4</v>
      </c>
      <c r="I120" s="27" t="s">
        <v>38</v>
      </c>
      <c r="J120" s="31" t="str">
        <f>E23</f>
        <v>Ateliér zahradní a krajinářské architektury, Brno</v>
      </c>
      <c r="L120" s="33"/>
    </row>
    <row r="121" spans="2:65" s="1" customFormat="1" ht="15.2" customHeight="1">
      <c r="B121" s="33"/>
      <c r="C121" s="27" t="s">
        <v>36</v>
      </c>
      <c r="F121" s="25" t="str">
        <f>IF(E20="","",E20)</f>
        <v>Vyplň údaj</v>
      </c>
      <c r="I121" s="27" t="s">
        <v>43</v>
      </c>
      <c r="J121" s="31" t="str">
        <f>E26</f>
        <v xml:space="preserve"> </v>
      </c>
      <c r="L121" s="33"/>
    </row>
    <row r="122" spans="2:65" s="1" customFormat="1" ht="10.35" customHeight="1">
      <c r="B122" s="33"/>
      <c r="L122" s="33"/>
    </row>
    <row r="123" spans="2:65" s="10" customFormat="1" ht="29.25" customHeight="1">
      <c r="B123" s="118"/>
      <c r="C123" s="119" t="s">
        <v>205</v>
      </c>
      <c r="D123" s="120" t="s">
        <v>72</v>
      </c>
      <c r="E123" s="120" t="s">
        <v>68</v>
      </c>
      <c r="F123" s="120" t="s">
        <v>69</v>
      </c>
      <c r="G123" s="120" t="s">
        <v>206</v>
      </c>
      <c r="H123" s="120" t="s">
        <v>207</v>
      </c>
      <c r="I123" s="120" t="s">
        <v>208</v>
      </c>
      <c r="J123" s="120" t="s">
        <v>197</v>
      </c>
      <c r="K123" s="121" t="s">
        <v>209</v>
      </c>
      <c r="L123" s="118"/>
      <c r="M123" s="60" t="s">
        <v>1</v>
      </c>
      <c r="N123" s="61" t="s">
        <v>51</v>
      </c>
      <c r="O123" s="61" t="s">
        <v>210</v>
      </c>
      <c r="P123" s="61" t="s">
        <v>211</v>
      </c>
      <c r="Q123" s="61" t="s">
        <v>212</v>
      </c>
      <c r="R123" s="61" t="s">
        <v>213</v>
      </c>
      <c r="S123" s="61" t="s">
        <v>214</v>
      </c>
      <c r="T123" s="62" t="s">
        <v>215</v>
      </c>
    </row>
    <row r="124" spans="2:65" s="1" customFormat="1" ht="22.9" customHeight="1">
      <c r="B124" s="33"/>
      <c r="C124" s="65" t="s">
        <v>216</v>
      </c>
      <c r="J124" s="122">
        <f>BK124</f>
        <v>0</v>
      </c>
      <c r="L124" s="33"/>
      <c r="M124" s="63"/>
      <c r="N124" s="54"/>
      <c r="O124" s="54"/>
      <c r="P124" s="123">
        <f>P125</f>
        <v>0</v>
      </c>
      <c r="Q124" s="54"/>
      <c r="R124" s="123">
        <f>R125</f>
        <v>45.469889999999999</v>
      </c>
      <c r="S124" s="54"/>
      <c r="T124" s="124">
        <f>T125</f>
        <v>0</v>
      </c>
      <c r="AT124" s="17" t="s">
        <v>86</v>
      </c>
      <c r="AU124" s="17" t="s">
        <v>199</v>
      </c>
      <c r="BK124" s="125">
        <f>BK125</f>
        <v>0</v>
      </c>
    </row>
    <row r="125" spans="2:65" s="11" customFormat="1" ht="25.9" customHeight="1">
      <c r="B125" s="126"/>
      <c r="D125" s="127" t="s">
        <v>86</v>
      </c>
      <c r="E125" s="128" t="s">
        <v>217</v>
      </c>
      <c r="F125" s="128" t="s">
        <v>217</v>
      </c>
      <c r="I125" s="129"/>
      <c r="J125" s="130">
        <f>BK125</f>
        <v>0</v>
      </c>
      <c r="L125" s="126"/>
      <c r="M125" s="131"/>
      <c r="P125" s="132">
        <f>P126+P168+P188</f>
        <v>0</v>
      </c>
      <c r="R125" s="132">
        <f>R126+R168+R188</f>
        <v>45.469889999999999</v>
      </c>
      <c r="T125" s="133">
        <f>T126+T168+T188</f>
        <v>0</v>
      </c>
      <c r="AR125" s="127" t="s">
        <v>94</v>
      </c>
      <c r="AT125" s="134" t="s">
        <v>86</v>
      </c>
      <c r="AU125" s="134" t="s">
        <v>87</v>
      </c>
      <c r="AY125" s="127" t="s">
        <v>219</v>
      </c>
      <c r="BK125" s="135">
        <f>BK126+BK168+BK188</f>
        <v>0</v>
      </c>
    </row>
    <row r="126" spans="2:65" s="11" customFormat="1" ht="22.9" customHeight="1">
      <c r="B126" s="126"/>
      <c r="D126" s="127" t="s">
        <v>86</v>
      </c>
      <c r="E126" s="136" t="s">
        <v>2708</v>
      </c>
      <c r="F126" s="136" t="s">
        <v>3006</v>
      </c>
      <c r="I126" s="129"/>
      <c r="J126" s="137">
        <f>BK126</f>
        <v>0</v>
      </c>
      <c r="L126" s="126"/>
      <c r="M126" s="131"/>
      <c r="P126" s="132">
        <f>SUM(P127:P167)</f>
        <v>0</v>
      </c>
      <c r="R126" s="132">
        <f>SUM(R127:R167)</f>
        <v>45.460619999999999</v>
      </c>
      <c r="T126" s="133">
        <f>SUM(T127:T167)</f>
        <v>0</v>
      </c>
      <c r="AR126" s="127" t="s">
        <v>94</v>
      </c>
      <c r="AT126" s="134" t="s">
        <v>86</v>
      </c>
      <c r="AU126" s="134" t="s">
        <v>94</v>
      </c>
      <c r="AY126" s="127" t="s">
        <v>219</v>
      </c>
      <c r="BK126" s="135">
        <f>SUM(BK127:BK167)</f>
        <v>0</v>
      </c>
    </row>
    <row r="127" spans="2:65" s="1" customFormat="1" ht="21.75" customHeight="1">
      <c r="B127" s="33"/>
      <c r="C127" s="138" t="s">
        <v>94</v>
      </c>
      <c r="D127" s="138" t="s">
        <v>221</v>
      </c>
      <c r="E127" s="139" t="s">
        <v>367</v>
      </c>
      <c r="F127" s="140" t="s">
        <v>368</v>
      </c>
      <c r="G127" s="141" t="s">
        <v>224</v>
      </c>
      <c r="H127" s="142">
        <v>1800</v>
      </c>
      <c r="I127" s="143"/>
      <c r="J127" s="144">
        <f>ROUND(I127*H127,2)</f>
        <v>0</v>
      </c>
      <c r="K127" s="140" t="s">
        <v>254</v>
      </c>
      <c r="L127" s="33"/>
      <c r="M127" s="145" t="s">
        <v>1</v>
      </c>
      <c r="N127" s="146" t="s">
        <v>52</v>
      </c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AR127" s="149" t="s">
        <v>226</v>
      </c>
      <c r="AT127" s="149" t="s">
        <v>221</v>
      </c>
      <c r="AU127" s="149" t="s">
        <v>96</v>
      </c>
      <c r="AY127" s="17" t="s">
        <v>219</v>
      </c>
      <c r="BE127" s="150">
        <f>IF(N127="základní",J127,0)</f>
        <v>0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7" t="s">
        <v>94</v>
      </c>
      <c r="BK127" s="150">
        <f>ROUND(I127*H127,2)</f>
        <v>0</v>
      </c>
      <c r="BL127" s="17" t="s">
        <v>226</v>
      </c>
      <c r="BM127" s="149" t="s">
        <v>3007</v>
      </c>
    </row>
    <row r="128" spans="2:65" s="1" customFormat="1" ht="11.25">
      <c r="B128" s="33"/>
      <c r="D128" s="179" t="s">
        <v>256</v>
      </c>
      <c r="F128" s="180" t="s">
        <v>370</v>
      </c>
      <c r="I128" s="181"/>
      <c r="L128" s="33"/>
      <c r="M128" s="182"/>
      <c r="T128" s="57"/>
      <c r="AT128" s="17" t="s">
        <v>256</v>
      </c>
      <c r="AU128" s="17" t="s">
        <v>96</v>
      </c>
    </row>
    <row r="129" spans="2:65" s="12" customFormat="1" ht="11.25">
      <c r="B129" s="151"/>
      <c r="D129" s="152" t="s">
        <v>228</v>
      </c>
      <c r="E129" s="153" t="s">
        <v>1</v>
      </c>
      <c r="F129" s="154" t="s">
        <v>2714</v>
      </c>
      <c r="H129" s="153" t="s">
        <v>1</v>
      </c>
      <c r="I129" s="155"/>
      <c r="L129" s="151"/>
      <c r="M129" s="156"/>
      <c r="T129" s="157"/>
      <c r="AT129" s="153" t="s">
        <v>228</v>
      </c>
      <c r="AU129" s="153" t="s">
        <v>96</v>
      </c>
      <c r="AV129" s="12" t="s">
        <v>94</v>
      </c>
      <c r="AW129" s="12" t="s">
        <v>42</v>
      </c>
      <c r="AX129" s="12" t="s">
        <v>87</v>
      </c>
      <c r="AY129" s="153" t="s">
        <v>219</v>
      </c>
    </row>
    <row r="130" spans="2:65" s="12" customFormat="1" ht="11.25">
      <c r="B130" s="151"/>
      <c r="D130" s="152" t="s">
        <v>228</v>
      </c>
      <c r="E130" s="153" t="s">
        <v>1</v>
      </c>
      <c r="F130" s="154" t="s">
        <v>2715</v>
      </c>
      <c r="H130" s="153" t="s">
        <v>1</v>
      </c>
      <c r="I130" s="155"/>
      <c r="L130" s="151"/>
      <c r="M130" s="156"/>
      <c r="T130" s="157"/>
      <c r="AT130" s="153" t="s">
        <v>228</v>
      </c>
      <c r="AU130" s="153" t="s">
        <v>96</v>
      </c>
      <c r="AV130" s="12" t="s">
        <v>94</v>
      </c>
      <c r="AW130" s="12" t="s">
        <v>42</v>
      </c>
      <c r="AX130" s="12" t="s">
        <v>87</v>
      </c>
      <c r="AY130" s="153" t="s">
        <v>219</v>
      </c>
    </row>
    <row r="131" spans="2:65" s="12" customFormat="1" ht="11.25">
      <c r="B131" s="151"/>
      <c r="D131" s="152" t="s">
        <v>228</v>
      </c>
      <c r="E131" s="153" t="s">
        <v>1</v>
      </c>
      <c r="F131" s="154" t="s">
        <v>2716</v>
      </c>
      <c r="H131" s="153" t="s">
        <v>1</v>
      </c>
      <c r="I131" s="155"/>
      <c r="L131" s="151"/>
      <c r="M131" s="156"/>
      <c r="T131" s="157"/>
      <c r="AT131" s="153" t="s">
        <v>228</v>
      </c>
      <c r="AU131" s="153" t="s">
        <v>96</v>
      </c>
      <c r="AV131" s="12" t="s">
        <v>94</v>
      </c>
      <c r="AW131" s="12" t="s">
        <v>42</v>
      </c>
      <c r="AX131" s="12" t="s">
        <v>87</v>
      </c>
      <c r="AY131" s="153" t="s">
        <v>219</v>
      </c>
    </row>
    <row r="132" spans="2:65" s="14" customFormat="1" ht="11.25">
      <c r="B132" s="165"/>
      <c r="D132" s="152" t="s">
        <v>228</v>
      </c>
      <c r="E132" s="166" t="s">
        <v>1</v>
      </c>
      <c r="F132" s="167" t="s">
        <v>3008</v>
      </c>
      <c r="H132" s="168">
        <v>1800</v>
      </c>
      <c r="I132" s="169"/>
      <c r="L132" s="165"/>
      <c r="M132" s="170"/>
      <c r="T132" s="171"/>
      <c r="AT132" s="166" t="s">
        <v>228</v>
      </c>
      <c r="AU132" s="166" t="s">
        <v>96</v>
      </c>
      <c r="AV132" s="14" t="s">
        <v>96</v>
      </c>
      <c r="AW132" s="14" t="s">
        <v>42</v>
      </c>
      <c r="AX132" s="14" t="s">
        <v>94</v>
      </c>
      <c r="AY132" s="166" t="s">
        <v>219</v>
      </c>
    </row>
    <row r="133" spans="2:65" s="1" customFormat="1" ht="16.5" customHeight="1">
      <c r="B133" s="33"/>
      <c r="C133" s="183" t="s">
        <v>96</v>
      </c>
      <c r="D133" s="183" t="s">
        <v>472</v>
      </c>
      <c r="E133" s="184" t="s">
        <v>3009</v>
      </c>
      <c r="F133" s="185" t="s">
        <v>3010</v>
      </c>
      <c r="G133" s="186" t="s">
        <v>272</v>
      </c>
      <c r="H133" s="187">
        <v>216</v>
      </c>
      <c r="I133" s="188"/>
      <c r="J133" s="189">
        <f>ROUND(I133*H133,2)</f>
        <v>0</v>
      </c>
      <c r="K133" s="185" t="s">
        <v>254</v>
      </c>
      <c r="L133" s="190"/>
      <c r="M133" s="191" t="s">
        <v>1</v>
      </c>
      <c r="N133" s="192" t="s">
        <v>52</v>
      </c>
      <c r="P133" s="147">
        <f>O133*H133</f>
        <v>0</v>
      </c>
      <c r="Q133" s="147">
        <v>0.21</v>
      </c>
      <c r="R133" s="147">
        <f>Q133*H133</f>
        <v>45.36</v>
      </c>
      <c r="S133" s="147">
        <v>0</v>
      </c>
      <c r="T133" s="148">
        <f>S133*H133</f>
        <v>0</v>
      </c>
      <c r="AR133" s="149" t="s">
        <v>295</v>
      </c>
      <c r="AT133" s="149" t="s">
        <v>472</v>
      </c>
      <c r="AU133" s="149" t="s">
        <v>96</v>
      </c>
      <c r="AY133" s="17" t="s">
        <v>219</v>
      </c>
      <c r="BE133" s="150">
        <f>IF(N133="základní",J133,0)</f>
        <v>0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7" t="s">
        <v>94</v>
      </c>
      <c r="BK133" s="150">
        <f>ROUND(I133*H133,2)</f>
        <v>0</v>
      </c>
      <c r="BL133" s="17" t="s">
        <v>226</v>
      </c>
      <c r="BM133" s="149" t="s">
        <v>3011</v>
      </c>
    </row>
    <row r="134" spans="2:65" s="14" customFormat="1" ht="11.25">
      <c r="B134" s="165"/>
      <c r="D134" s="152" t="s">
        <v>228</v>
      </c>
      <c r="E134" s="166" t="s">
        <v>1</v>
      </c>
      <c r="F134" s="167" t="s">
        <v>3012</v>
      </c>
      <c r="H134" s="168">
        <v>216</v>
      </c>
      <c r="I134" s="169"/>
      <c r="L134" s="165"/>
      <c r="M134" s="170"/>
      <c r="T134" s="171"/>
      <c r="AT134" s="166" t="s">
        <v>228</v>
      </c>
      <c r="AU134" s="166" t="s">
        <v>96</v>
      </c>
      <c r="AV134" s="14" t="s">
        <v>96</v>
      </c>
      <c r="AW134" s="14" t="s">
        <v>42</v>
      </c>
      <c r="AX134" s="14" t="s">
        <v>94</v>
      </c>
      <c r="AY134" s="166" t="s">
        <v>219</v>
      </c>
    </row>
    <row r="135" spans="2:65" s="12" customFormat="1" ht="11.25">
      <c r="B135" s="151"/>
      <c r="D135" s="152" t="s">
        <v>228</v>
      </c>
      <c r="E135" s="153" t="s">
        <v>1</v>
      </c>
      <c r="F135" s="154" t="s">
        <v>2790</v>
      </c>
      <c r="H135" s="153" t="s">
        <v>1</v>
      </c>
      <c r="I135" s="155"/>
      <c r="L135" s="151"/>
      <c r="M135" s="156"/>
      <c r="T135" s="157"/>
      <c r="AT135" s="153" t="s">
        <v>228</v>
      </c>
      <c r="AU135" s="153" t="s">
        <v>96</v>
      </c>
      <c r="AV135" s="12" t="s">
        <v>94</v>
      </c>
      <c r="AW135" s="12" t="s">
        <v>42</v>
      </c>
      <c r="AX135" s="12" t="s">
        <v>87</v>
      </c>
      <c r="AY135" s="153" t="s">
        <v>219</v>
      </c>
    </row>
    <row r="136" spans="2:65" s="1" customFormat="1" ht="16.5" customHeight="1">
      <c r="B136" s="33"/>
      <c r="C136" s="138" t="s">
        <v>236</v>
      </c>
      <c r="D136" s="138" t="s">
        <v>221</v>
      </c>
      <c r="E136" s="139" t="s">
        <v>3013</v>
      </c>
      <c r="F136" s="140" t="s">
        <v>3014</v>
      </c>
      <c r="G136" s="141" t="s">
        <v>224</v>
      </c>
      <c r="H136" s="142">
        <v>1800</v>
      </c>
      <c r="I136" s="143"/>
      <c r="J136" s="144">
        <f>ROUND(I136*H136,2)</f>
        <v>0</v>
      </c>
      <c r="K136" s="140" t="s">
        <v>254</v>
      </c>
      <c r="L136" s="33"/>
      <c r="M136" s="145" t="s">
        <v>1</v>
      </c>
      <c r="N136" s="146" t="s">
        <v>52</v>
      </c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49" t="s">
        <v>226</v>
      </c>
      <c r="AT136" s="149" t="s">
        <v>221</v>
      </c>
      <c r="AU136" s="149" t="s">
        <v>96</v>
      </c>
      <c r="AY136" s="17" t="s">
        <v>219</v>
      </c>
      <c r="BE136" s="150">
        <f>IF(N136="základní",J136,0)</f>
        <v>0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7" t="s">
        <v>94</v>
      </c>
      <c r="BK136" s="150">
        <f>ROUND(I136*H136,2)</f>
        <v>0</v>
      </c>
      <c r="BL136" s="17" t="s">
        <v>226</v>
      </c>
      <c r="BM136" s="149" t="s">
        <v>3015</v>
      </c>
    </row>
    <row r="137" spans="2:65" s="1" customFormat="1" ht="11.25">
      <c r="B137" s="33"/>
      <c r="D137" s="179" t="s">
        <v>256</v>
      </c>
      <c r="F137" s="180" t="s">
        <v>3016</v>
      </c>
      <c r="I137" s="181"/>
      <c r="L137" s="33"/>
      <c r="M137" s="182"/>
      <c r="T137" s="57"/>
      <c r="AT137" s="17" t="s">
        <v>256</v>
      </c>
      <c r="AU137" s="17" t="s">
        <v>96</v>
      </c>
    </row>
    <row r="138" spans="2:65" s="14" customFormat="1" ht="11.25">
      <c r="B138" s="165"/>
      <c r="D138" s="152" t="s">
        <v>228</v>
      </c>
      <c r="E138" s="166" t="s">
        <v>1</v>
      </c>
      <c r="F138" s="167" t="s">
        <v>3017</v>
      </c>
      <c r="H138" s="168">
        <v>1800</v>
      </c>
      <c r="I138" s="169"/>
      <c r="L138" s="165"/>
      <c r="M138" s="170"/>
      <c r="T138" s="171"/>
      <c r="AT138" s="166" t="s">
        <v>228</v>
      </c>
      <c r="AU138" s="166" t="s">
        <v>96</v>
      </c>
      <c r="AV138" s="14" t="s">
        <v>96</v>
      </c>
      <c r="AW138" s="14" t="s">
        <v>42</v>
      </c>
      <c r="AX138" s="14" t="s">
        <v>94</v>
      </c>
      <c r="AY138" s="166" t="s">
        <v>219</v>
      </c>
    </row>
    <row r="139" spans="2:65" s="1" customFormat="1" ht="24.2" customHeight="1">
      <c r="B139" s="33"/>
      <c r="C139" s="138" t="s">
        <v>226</v>
      </c>
      <c r="D139" s="138" t="s">
        <v>221</v>
      </c>
      <c r="E139" s="139" t="s">
        <v>3018</v>
      </c>
      <c r="F139" s="140" t="s">
        <v>3019</v>
      </c>
      <c r="G139" s="141" t="s">
        <v>224</v>
      </c>
      <c r="H139" s="142">
        <v>1800</v>
      </c>
      <c r="I139" s="143"/>
      <c r="J139" s="144">
        <f>ROUND(I139*H139,2)</f>
        <v>0</v>
      </c>
      <c r="K139" s="140" t="s">
        <v>254</v>
      </c>
      <c r="L139" s="33"/>
      <c r="M139" s="145" t="s">
        <v>1</v>
      </c>
      <c r="N139" s="146" t="s">
        <v>52</v>
      </c>
      <c r="P139" s="147">
        <f>O139*H139</f>
        <v>0</v>
      </c>
      <c r="Q139" s="147">
        <v>0</v>
      </c>
      <c r="R139" s="147">
        <f>Q139*H139</f>
        <v>0</v>
      </c>
      <c r="S139" s="147">
        <v>0</v>
      </c>
      <c r="T139" s="148">
        <f>S139*H139</f>
        <v>0</v>
      </c>
      <c r="AR139" s="149" t="s">
        <v>226</v>
      </c>
      <c r="AT139" s="149" t="s">
        <v>221</v>
      </c>
      <c r="AU139" s="149" t="s">
        <v>96</v>
      </c>
      <c r="AY139" s="17" t="s">
        <v>219</v>
      </c>
      <c r="BE139" s="150">
        <f>IF(N139="základní",J139,0)</f>
        <v>0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7" t="s">
        <v>94</v>
      </c>
      <c r="BK139" s="150">
        <f>ROUND(I139*H139,2)</f>
        <v>0</v>
      </c>
      <c r="BL139" s="17" t="s">
        <v>226</v>
      </c>
      <c r="BM139" s="149" t="s">
        <v>3020</v>
      </c>
    </row>
    <row r="140" spans="2:65" s="1" customFormat="1" ht="11.25">
      <c r="B140" s="33"/>
      <c r="D140" s="179" t="s">
        <v>256</v>
      </c>
      <c r="F140" s="180" t="s">
        <v>3021</v>
      </c>
      <c r="I140" s="181"/>
      <c r="L140" s="33"/>
      <c r="M140" s="182"/>
      <c r="T140" s="57"/>
      <c r="AT140" s="17" t="s">
        <v>256</v>
      </c>
      <c r="AU140" s="17" t="s">
        <v>96</v>
      </c>
    </row>
    <row r="141" spans="2:65" s="14" customFormat="1" ht="11.25">
      <c r="B141" s="165"/>
      <c r="D141" s="152" t="s">
        <v>228</v>
      </c>
      <c r="E141" s="166" t="s">
        <v>1</v>
      </c>
      <c r="F141" s="167" t="s">
        <v>3022</v>
      </c>
      <c r="H141" s="168">
        <v>1800</v>
      </c>
      <c r="I141" s="169"/>
      <c r="L141" s="165"/>
      <c r="M141" s="170"/>
      <c r="T141" s="171"/>
      <c r="AT141" s="166" t="s">
        <v>228</v>
      </c>
      <c r="AU141" s="166" t="s">
        <v>96</v>
      </c>
      <c r="AV141" s="14" t="s">
        <v>96</v>
      </c>
      <c r="AW141" s="14" t="s">
        <v>42</v>
      </c>
      <c r="AX141" s="14" t="s">
        <v>94</v>
      </c>
      <c r="AY141" s="166" t="s">
        <v>219</v>
      </c>
    </row>
    <row r="142" spans="2:65" s="1" customFormat="1" ht="16.5" customHeight="1">
      <c r="B142" s="33"/>
      <c r="C142" s="138" t="s">
        <v>269</v>
      </c>
      <c r="D142" s="138" t="s">
        <v>221</v>
      </c>
      <c r="E142" s="139" t="s">
        <v>3023</v>
      </c>
      <c r="F142" s="140" t="s">
        <v>3024</v>
      </c>
      <c r="G142" s="141" t="s">
        <v>224</v>
      </c>
      <c r="H142" s="142">
        <v>5400</v>
      </c>
      <c r="I142" s="143"/>
      <c r="J142" s="144">
        <f>ROUND(I142*H142,2)</f>
        <v>0</v>
      </c>
      <c r="K142" s="140" t="s">
        <v>254</v>
      </c>
      <c r="L142" s="33"/>
      <c r="M142" s="145" t="s">
        <v>1</v>
      </c>
      <c r="N142" s="146" t="s">
        <v>52</v>
      </c>
      <c r="P142" s="147">
        <f>O142*H142</f>
        <v>0</v>
      </c>
      <c r="Q142" s="147">
        <v>0</v>
      </c>
      <c r="R142" s="147">
        <f>Q142*H142</f>
        <v>0</v>
      </c>
      <c r="S142" s="147">
        <v>0</v>
      </c>
      <c r="T142" s="148">
        <f>S142*H142</f>
        <v>0</v>
      </c>
      <c r="AR142" s="149" t="s">
        <v>226</v>
      </c>
      <c r="AT142" s="149" t="s">
        <v>221</v>
      </c>
      <c r="AU142" s="149" t="s">
        <v>96</v>
      </c>
      <c r="AY142" s="17" t="s">
        <v>219</v>
      </c>
      <c r="BE142" s="150">
        <f>IF(N142="základní",J142,0)</f>
        <v>0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7" t="s">
        <v>94</v>
      </c>
      <c r="BK142" s="150">
        <f>ROUND(I142*H142,2)</f>
        <v>0</v>
      </c>
      <c r="BL142" s="17" t="s">
        <v>226</v>
      </c>
      <c r="BM142" s="149" t="s">
        <v>3025</v>
      </c>
    </row>
    <row r="143" spans="2:65" s="1" customFormat="1" ht="11.25">
      <c r="B143" s="33"/>
      <c r="D143" s="179" t="s">
        <v>256</v>
      </c>
      <c r="F143" s="180" t="s">
        <v>3026</v>
      </c>
      <c r="I143" s="181"/>
      <c r="L143" s="33"/>
      <c r="M143" s="182"/>
      <c r="T143" s="57"/>
      <c r="AT143" s="17" t="s">
        <v>256</v>
      </c>
      <c r="AU143" s="17" t="s">
        <v>96</v>
      </c>
    </row>
    <row r="144" spans="2:65" s="14" customFormat="1" ht="11.25">
      <c r="B144" s="165"/>
      <c r="D144" s="152" t="s">
        <v>228</v>
      </c>
      <c r="E144" s="166" t="s">
        <v>1</v>
      </c>
      <c r="F144" s="167" t="s">
        <v>3027</v>
      </c>
      <c r="H144" s="168">
        <v>5400</v>
      </c>
      <c r="I144" s="169"/>
      <c r="L144" s="165"/>
      <c r="M144" s="170"/>
      <c r="T144" s="171"/>
      <c r="AT144" s="166" t="s">
        <v>228</v>
      </c>
      <c r="AU144" s="166" t="s">
        <v>96</v>
      </c>
      <c r="AV144" s="14" t="s">
        <v>96</v>
      </c>
      <c r="AW144" s="14" t="s">
        <v>42</v>
      </c>
      <c r="AX144" s="14" t="s">
        <v>94</v>
      </c>
      <c r="AY144" s="166" t="s">
        <v>219</v>
      </c>
    </row>
    <row r="145" spans="2:65" s="1" customFormat="1" ht="21.75" customHeight="1">
      <c r="B145" s="33"/>
      <c r="C145" s="138" t="s">
        <v>277</v>
      </c>
      <c r="D145" s="138" t="s">
        <v>221</v>
      </c>
      <c r="E145" s="139" t="s">
        <v>3028</v>
      </c>
      <c r="F145" s="140" t="s">
        <v>3029</v>
      </c>
      <c r="G145" s="141" t="s">
        <v>224</v>
      </c>
      <c r="H145" s="142">
        <v>1800</v>
      </c>
      <c r="I145" s="143"/>
      <c r="J145" s="144">
        <f>ROUND(I145*H145,2)</f>
        <v>0</v>
      </c>
      <c r="K145" s="140" t="s">
        <v>254</v>
      </c>
      <c r="L145" s="33"/>
      <c r="M145" s="145" t="s">
        <v>1</v>
      </c>
      <c r="N145" s="146" t="s">
        <v>52</v>
      </c>
      <c r="P145" s="147">
        <f>O145*H145</f>
        <v>0</v>
      </c>
      <c r="Q145" s="147">
        <v>0</v>
      </c>
      <c r="R145" s="147">
        <f>Q145*H145</f>
        <v>0</v>
      </c>
      <c r="S145" s="147">
        <v>0</v>
      </c>
      <c r="T145" s="148">
        <f>S145*H145</f>
        <v>0</v>
      </c>
      <c r="AR145" s="149" t="s">
        <v>226</v>
      </c>
      <c r="AT145" s="149" t="s">
        <v>221</v>
      </c>
      <c r="AU145" s="149" t="s">
        <v>96</v>
      </c>
      <c r="AY145" s="17" t="s">
        <v>219</v>
      </c>
      <c r="BE145" s="150">
        <f>IF(N145="základní",J145,0)</f>
        <v>0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7" t="s">
        <v>94</v>
      </c>
      <c r="BK145" s="150">
        <f>ROUND(I145*H145,2)</f>
        <v>0</v>
      </c>
      <c r="BL145" s="17" t="s">
        <v>226</v>
      </c>
      <c r="BM145" s="149" t="s">
        <v>3030</v>
      </c>
    </row>
    <row r="146" spans="2:65" s="1" customFormat="1" ht="11.25">
      <c r="B146" s="33"/>
      <c r="D146" s="179" t="s">
        <v>256</v>
      </c>
      <c r="F146" s="180" t="s">
        <v>3031</v>
      </c>
      <c r="I146" s="181"/>
      <c r="L146" s="33"/>
      <c r="M146" s="182"/>
      <c r="T146" s="57"/>
      <c r="AT146" s="17" t="s">
        <v>256</v>
      </c>
      <c r="AU146" s="17" t="s">
        <v>96</v>
      </c>
    </row>
    <row r="147" spans="2:65" s="14" customFormat="1" ht="11.25">
      <c r="B147" s="165"/>
      <c r="D147" s="152" t="s">
        <v>228</v>
      </c>
      <c r="E147" s="166" t="s">
        <v>1</v>
      </c>
      <c r="F147" s="167" t="s">
        <v>3032</v>
      </c>
      <c r="H147" s="168">
        <v>1800</v>
      </c>
      <c r="I147" s="169"/>
      <c r="L147" s="165"/>
      <c r="M147" s="170"/>
      <c r="T147" s="171"/>
      <c r="AT147" s="166" t="s">
        <v>228</v>
      </c>
      <c r="AU147" s="166" t="s">
        <v>96</v>
      </c>
      <c r="AV147" s="14" t="s">
        <v>96</v>
      </c>
      <c r="AW147" s="14" t="s">
        <v>42</v>
      </c>
      <c r="AX147" s="14" t="s">
        <v>94</v>
      </c>
      <c r="AY147" s="166" t="s">
        <v>219</v>
      </c>
    </row>
    <row r="148" spans="2:65" s="1" customFormat="1" ht="16.5" customHeight="1">
      <c r="B148" s="33"/>
      <c r="C148" s="138" t="s">
        <v>288</v>
      </c>
      <c r="D148" s="138" t="s">
        <v>221</v>
      </c>
      <c r="E148" s="139" t="s">
        <v>3033</v>
      </c>
      <c r="F148" s="140" t="s">
        <v>3034</v>
      </c>
      <c r="G148" s="141" t="s">
        <v>224</v>
      </c>
      <c r="H148" s="142">
        <v>1800</v>
      </c>
      <c r="I148" s="143"/>
      <c r="J148" s="144">
        <f>ROUND(I148*H148,2)</f>
        <v>0</v>
      </c>
      <c r="K148" s="140" t="s">
        <v>254</v>
      </c>
      <c r="L148" s="33"/>
      <c r="M148" s="145" t="s">
        <v>1</v>
      </c>
      <c r="N148" s="146" t="s">
        <v>52</v>
      </c>
      <c r="P148" s="147">
        <f>O148*H148</f>
        <v>0</v>
      </c>
      <c r="Q148" s="147">
        <v>0</v>
      </c>
      <c r="R148" s="147">
        <f>Q148*H148</f>
        <v>0</v>
      </c>
      <c r="S148" s="147">
        <v>0</v>
      </c>
      <c r="T148" s="148">
        <f>S148*H148</f>
        <v>0</v>
      </c>
      <c r="AR148" s="149" t="s">
        <v>226</v>
      </c>
      <c r="AT148" s="149" t="s">
        <v>221</v>
      </c>
      <c r="AU148" s="149" t="s">
        <v>96</v>
      </c>
      <c r="AY148" s="17" t="s">
        <v>219</v>
      </c>
      <c r="BE148" s="150">
        <f>IF(N148="základní",J148,0)</f>
        <v>0</v>
      </c>
      <c r="BF148" s="150">
        <f>IF(N148="snížená",J148,0)</f>
        <v>0</v>
      </c>
      <c r="BG148" s="150">
        <f>IF(N148="zákl. přenesená",J148,0)</f>
        <v>0</v>
      </c>
      <c r="BH148" s="150">
        <f>IF(N148="sníž. přenesená",J148,0)</f>
        <v>0</v>
      </c>
      <c r="BI148" s="150">
        <f>IF(N148="nulová",J148,0)</f>
        <v>0</v>
      </c>
      <c r="BJ148" s="17" t="s">
        <v>94</v>
      </c>
      <c r="BK148" s="150">
        <f>ROUND(I148*H148,2)</f>
        <v>0</v>
      </c>
      <c r="BL148" s="17" t="s">
        <v>226</v>
      </c>
      <c r="BM148" s="149" t="s">
        <v>3035</v>
      </c>
    </row>
    <row r="149" spans="2:65" s="1" customFormat="1" ht="11.25">
      <c r="B149" s="33"/>
      <c r="D149" s="179" t="s">
        <v>256</v>
      </c>
      <c r="F149" s="180" t="s">
        <v>3036</v>
      </c>
      <c r="I149" s="181"/>
      <c r="L149" s="33"/>
      <c r="M149" s="182"/>
      <c r="T149" s="57"/>
      <c r="AT149" s="17" t="s">
        <v>256</v>
      </c>
      <c r="AU149" s="17" t="s">
        <v>96</v>
      </c>
    </row>
    <row r="150" spans="2:65" s="14" customFormat="1" ht="11.25">
      <c r="B150" s="165"/>
      <c r="D150" s="152" t="s">
        <v>228</v>
      </c>
      <c r="E150" s="166" t="s">
        <v>1</v>
      </c>
      <c r="F150" s="167" t="s">
        <v>3037</v>
      </c>
      <c r="H150" s="168">
        <v>1800</v>
      </c>
      <c r="I150" s="169"/>
      <c r="L150" s="165"/>
      <c r="M150" s="170"/>
      <c r="T150" s="171"/>
      <c r="AT150" s="166" t="s">
        <v>228</v>
      </c>
      <c r="AU150" s="166" t="s">
        <v>96</v>
      </c>
      <c r="AV150" s="14" t="s">
        <v>96</v>
      </c>
      <c r="AW150" s="14" t="s">
        <v>42</v>
      </c>
      <c r="AX150" s="14" t="s">
        <v>94</v>
      </c>
      <c r="AY150" s="166" t="s">
        <v>219</v>
      </c>
    </row>
    <row r="151" spans="2:65" s="1" customFormat="1" ht="24.2" customHeight="1">
      <c r="B151" s="33"/>
      <c r="C151" s="183" t="s">
        <v>295</v>
      </c>
      <c r="D151" s="183" t="s">
        <v>472</v>
      </c>
      <c r="E151" s="184" t="s">
        <v>3038</v>
      </c>
      <c r="F151" s="185" t="s">
        <v>3039</v>
      </c>
      <c r="G151" s="186" t="s">
        <v>2890</v>
      </c>
      <c r="H151" s="187">
        <v>45</v>
      </c>
      <c r="I151" s="188"/>
      <c r="J151" s="189">
        <f>ROUND(I151*H151,2)</f>
        <v>0</v>
      </c>
      <c r="K151" s="185" t="s">
        <v>2740</v>
      </c>
      <c r="L151" s="190"/>
      <c r="M151" s="191" t="s">
        <v>1</v>
      </c>
      <c r="N151" s="192" t="s">
        <v>52</v>
      </c>
      <c r="P151" s="147">
        <f>O151*H151</f>
        <v>0</v>
      </c>
      <c r="Q151" s="147">
        <v>1E-3</v>
      </c>
      <c r="R151" s="147">
        <f>Q151*H151</f>
        <v>4.4999999999999998E-2</v>
      </c>
      <c r="S151" s="147">
        <v>0</v>
      </c>
      <c r="T151" s="148">
        <f>S151*H151</f>
        <v>0</v>
      </c>
      <c r="AR151" s="149" t="s">
        <v>295</v>
      </c>
      <c r="AT151" s="149" t="s">
        <v>472</v>
      </c>
      <c r="AU151" s="149" t="s">
        <v>96</v>
      </c>
      <c r="AY151" s="17" t="s">
        <v>219</v>
      </c>
      <c r="BE151" s="150">
        <f>IF(N151="základní",J151,0)</f>
        <v>0</v>
      </c>
      <c r="BF151" s="150">
        <f>IF(N151="snížená",J151,0)</f>
        <v>0</v>
      </c>
      <c r="BG151" s="150">
        <f>IF(N151="zákl. přenesená",J151,0)</f>
        <v>0</v>
      </c>
      <c r="BH151" s="150">
        <f>IF(N151="sníž. přenesená",J151,0)</f>
        <v>0</v>
      </c>
      <c r="BI151" s="150">
        <f>IF(N151="nulová",J151,0)</f>
        <v>0</v>
      </c>
      <c r="BJ151" s="17" t="s">
        <v>94</v>
      </c>
      <c r="BK151" s="150">
        <f>ROUND(I151*H151,2)</f>
        <v>0</v>
      </c>
      <c r="BL151" s="17" t="s">
        <v>226</v>
      </c>
      <c r="BM151" s="149" t="s">
        <v>3040</v>
      </c>
    </row>
    <row r="152" spans="2:65" s="14" customFormat="1" ht="11.25">
      <c r="B152" s="165"/>
      <c r="D152" s="152" t="s">
        <v>228</v>
      </c>
      <c r="E152" s="166" t="s">
        <v>1</v>
      </c>
      <c r="F152" s="167" t="s">
        <v>3041</v>
      </c>
      <c r="H152" s="168">
        <v>45</v>
      </c>
      <c r="I152" s="169"/>
      <c r="L152" s="165"/>
      <c r="M152" s="170"/>
      <c r="T152" s="171"/>
      <c r="AT152" s="166" t="s">
        <v>228</v>
      </c>
      <c r="AU152" s="166" t="s">
        <v>96</v>
      </c>
      <c r="AV152" s="14" t="s">
        <v>96</v>
      </c>
      <c r="AW152" s="14" t="s">
        <v>42</v>
      </c>
      <c r="AX152" s="14" t="s">
        <v>94</v>
      </c>
      <c r="AY152" s="166" t="s">
        <v>219</v>
      </c>
    </row>
    <row r="153" spans="2:65" s="1" customFormat="1" ht="16.5" customHeight="1">
      <c r="B153" s="33"/>
      <c r="C153" s="138" t="s">
        <v>301</v>
      </c>
      <c r="D153" s="138" t="s">
        <v>221</v>
      </c>
      <c r="E153" s="139" t="s">
        <v>3042</v>
      </c>
      <c r="F153" s="140" t="s">
        <v>3043</v>
      </c>
      <c r="G153" s="141" t="s">
        <v>224</v>
      </c>
      <c r="H153" s="142">
        <v>3600</v>
      </c>
      <c r="I153" s="143"/>
      <c r="J153" s="144">
        <f>ROUND(I153*H153,2)</f>
        <v>0</v>
      </c>
      <c r="K153" s="140" t="s">
        <v>254</v>
      </c>
      <c r="L153" s="33"/>
      <c r="M153" s="145" t="s">
        <v>1</v>
      </c>
      <c r="N153" s="146" t="s">
        <v>52</v>
      </c>
      <c r="P153" s="147">
        <f>O153*H153</f>
        <v>0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AR153" s="149" t="s">
        <v>226</v>
      </c>
      <c r="AT153" s="149" t="s">
        <v>221</v>
      </c>
      <c r="AU153" s="149" t="s">
        <v>96</v>
      </c>
      <c r="AY153" s="17" t="s">
        <v>219</v>
      </c>
      <c r="BE153" s="150">
        <f>IF(N153="základní",J153,0)</f>
        <v>0</v>
      </c>
      <c r="BF153" s="150">
        <f>IF(N153="snížená",J153,0)</f>
        <v>0</v>
      </c>
      <c r="BG153" s="150">
        <f>IF(N153="zákl. přenesená",J153,0)</f>
        <v>0</v>
      </c>
      <c r="BH153" s="150">
        <f>IF(N153="sníž. přenesená",J153,0)</f>
        <v>0</v>
      </c>
      <c r="BI153" s="150">
        <f>IF(N153="nulová",J153,0)</f>
        <v>0</v>
      </c>
      <c r="BJ153" s="17" t="s">
        <v>94</v>
      </c>
      <c r="BK153" s="150">
        <f>ROUND(I153*H153,2)</f>
        <v>0</v>
      </c>
      <c r="BL153" s="17" t="s">
        <v>226</v>
      </c>
      <c r="BM153" s="149" t="s">
        <v>3044</v>
      </c>
    </row>
    <row r="154" spans="2:65" s="1" customFormat="1" ht="11.25">
      <c r="B154" s="33"/>
      <c r="D154" s="179" t="s">
        <v>256</v>
      </c>
      <c r="F154" s="180" t="s">
        <v>3045</v>
      </c>
      <c r="I154" s="181"/>
      <c r="L154" s="33"/>
      <c r="M154" s="182"/>
      <c r="T154" s="57"/>
      <c r="AT154" s="17" t="s">
        <v>256</v>
      </c>
      <c r="AU154" s="17" t="s">
        <v>96</v>
      </c>
    </row>
    <row r="155" spans="2:65" s="14" customFormat="1" ht="11.25">
      <c r="B155" s="165"/>
      <c r="D155" s="152" t="s">
        <v>228</v>
      </c>
      <c r="E155" s="166" t="s">
        <v>1</v>
      </c>
      <c r="F155" s="167" t="s">
        <v>3046</v>
      </c>
      <c r="H155" s="168">
        <v>3600</v>
      </c>
      <c r="I155" s="169"/>
      <c r="L155" s="165"/>
      <c r="M155" s="170"/>
      <c r="T155" s="171"/>
      <c r="AT155" s="166" t="s">
        <v>228</v>
      </c>
      <c r="AU155" s="166" t="s">
        <v>96</v>
      </c>
      <c r="AV155" s="14" t="s">
        <v>96</v>
      </c>
      <c r="AW155" s="14" t="s">
        <v>42</v>
      </c>
      <c r="AX155" s="14" t="s">
        <v>94</v>
      </c>
      <c r="AY155" s="166" t="s">
        <v>219</v>
      </c>
    </row>
    <row r="156" spans="2:65" s="1" customFormat="1" ht="16.5" customHeight="1">
      <c r="B156" s="33"/>
      <c r="C156" s="138" t="s">
        <v>170</v>
      </c>
      <c r="D156" s="138" t="s">
        <v>221</v>
      </c>
      <c r="E156" s="139" t="s">
        <v>3047</v>
      </c>
      <c r="F156" s="140" t="s">
        <v>3048</v>
      </c>
      <c r="G156" s="141" t="s">
        <v>319</v>
      </c>
      <c r="H156" s="142">
        <v>5.3999999999999999E-2</v>
      </c>
      <c r="I156" s="143"/>
      <c r="J156" s="144">
        <f>ROUND(I156*H156,2)</f>
        <v>0</v>
      </c>
      <c r="K156" s="140" t="s">
        <v>254</v>
      </c>
      <c r="L156" s="33"/>
      <c r="M156" s="145" t="s">
        <v>1</v>
      </c>
      <c r="N156" s="146" t="s">
        <v>52</v>
      </c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AR156" s="149" t="s">
        <v>226</v>
      </c>
      <c r="AT156" s="149" t="s">
        <v>221</v>
      </c>
      <c r="AU156" s="149" t="s">
        <v>96</v>
      </c>
      <c r="AY156" s="17" t="s">
        <v>219</v>
      </c>
      <c r="BE156" s="150">
        <f>IF(N156="základní",J156,0)</f>
        <v>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7" t="s">
        <v>94</v>
      </c>
      <c r="BK156" s="150">
        <f>ROUND(I156*H156,2)</f>
        <v>0</v>
      </c>
      <c r="BL156" s="17" t="s">
        <v>226</v>
      </c>
      <c r="BM156" s="149" t="s">
        <v>3049</v>
      </c>
    </row>
    <row r="157" spans="2:65" s="1" customFormat="1" ht="11.25">
      <c r="B157" s="33"/>
      <c r="D157" s="179" t="s">
        <v>256</v>
      </c>
      <c r="F157" s="180" t="s">
        <v>3050</v>
      </c>
      <c r="I157" s="181"/>
      <c r="L157" s="33"/>
      <c r="M157" s="182"/>
      <c r="T157" s="57"/>
      <c r="AT157" s="17" t="s">
        <v>256</v>
      </c>
      <c r="AU157" s="17" t="s">
        <v>96</v>
      </c>
    </row>
    <row r="158" spans="2:65" s="14" customFormat="1" ht="11.25">
      <c r="B158" s="165"/>
      <c r="D158" s="152" t="s">
        <v>228</v>
      </c>
      <c r="E158" s="166" t="s">
        <v>1</v>
      </c>
      <c r="F158" s="167" t="s">
        <v>3051</v>
      </c>
      <c r="H158" s="168">
        <v>5.3999999999999999E-2</v>
      </c>
      <c r="I158" s="169"/>
      <c r="L158" s="165"/>
      <c r="M158" s="170"/>
      <c r="T158" s="171"/>
      <c r="AT158" s="166" t="s">
        <v>228</v>
      </c>
      <c r="AU158" s="166" t="s">
        <v>96</v>
      </c>
      <c r="AV158" s="14" t="s">
        <v>96</v>
      </c>
      <c r="AW158" s="14" t="s">
        <v>42</v>
      </c>
      <c r="AX158" s="14" t="s">
        <v>94</v>
      </c>
      <c r="AY158" s="166" t="s">
        <v>219</v>
      </c>
    </row>
    <row r="159" spans="2:65" s="1" customFormat="1" ht="16.5" customHeight="1">
      <c r="B159" s="33"/>
      <c r="C159" s="183" t="s">
        <v>323</v>
      </c>
      <c r="D159" s="183" t="s">
        <v>472</v>
      </c>
      <c r="E159" s="184" t="s">
        <v>3052</v>
      </c>
      <c r="F159" s="185" t="s">
        <v>3053</v>
      </c>
      <c r="G159" s="186" t="s">
        <v>2890</v>
      </c>
      <c r="H159" s="187">
        <v>55.62</v>
      </c>
      <c r="I159" s="188"/>
      <c r="J159" s="189">
        <f>ROUND(I159*H159,2)</f>
        <v>0</v>
      </c>
      <c r="K159" s="185" t="s">
        <v>2740</v>
      </c>
      <c r="L159" s="190"/>
      <c r="M159" s="191" t="s">
        <v>1</v>
      </c>
      <c r="N159" s="192" t="s">
        <v>52</v>
      </c>
      <c r="P159" s="147">
        <f>O159*H159</f>
        <v>0</v>
      </c>
      <c r="Q159" s="147">
        <v>1E-3</v>
      </c>
      <c r="R159" s="147">
        <f>Q159*H159</f>
        <v>5.5619999999999996E-2</v>
      </c>
      <c r="S159" s="147">
        <v>0</v>
      </c>
      <c r="T159" s="148">
        <f>S159*H159</f>
        <v>0</v>
      </c>
      <c r="AR159" s="149" t="s">
        <v>295</v>
      </c>
      <c r="AT159" s="149" t="s">
        <v>472</v>
      </c>
      <c r="AU159" s="149" t="s">
        <v>96</v>
      </c>
      <c r="AY159" s="17" t="s">
        <v>219</v>
      </c>
      <c r="BE159" s="150">
        <f>IF(N159="základní",J159,0)</f>
        <v>0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7" t="s">
        <v>94</v>
      </c>
      <c r="BK159" s="150">
        <f>ROUND(I159*H159,2)</f>
        <v>0</v>
      </c>
      <c r="BL159" s="17" t="s">
        <v>226</v>
      </c>
      <c r="BM159" s="149" t="s">
        <v>3054</v>
      </c>
    </row>
    <row r="160" spans="2:65" s="14" customFormat="1" ht="11.25">
      <c r="B160" s="165"/>
      <c r="D160" s="152" t="s">
        <v>228</v>
      </c>
      <c r="E160" s="166" t="s">
        <v>1</v>
      </c>
      <c r="F160" s="167" t="s">
        <v>3055</v>
      </c>
      <c r="H160" s="168">
        <v>55.62</v>
      </c>
      <c r="I160" s="169"/>
      <c r="L160" s="165"/>
      <c r="M160" s="170"/>
      <c r="T160" s="171"/>
      <c r="AT160" s="166" t="s">
        <v>228</v>
      </c>
      <c r="AU160" s="166" t="s">
        <v>96</v>
      </c>
      <c r="AV160" s="14" t="s">
        <v>96</v>
      </c>
      <c r="AW160" s="14" t="s">
        <v>42</v>
      </c>
      <c r="AX160" s="14" t="s">
        <v>94</v>
      </c>
      <c r="AY160" s="166" t="s">
        <v>219</v>
      </c>
    </row>
    <row r="161" spans="2:65" s="1" customFormat="1" ht="16.5" customHeight="1">
      <c r="B161" s="33"/>
      <c r="C161" s="138" t="s">
        <v>8</v>
      </c>
      <c r="D161" s="138" t="s">
        <v>221</v>
      </c>
      <c r="E161" s="139" t="s">
        <v>3056</v>
      </c>
      <c r="F161" s="140" t="s">
        <v>3057</v>
      </c>
      <c r="G161" s="141" t="s">
        <v>272</v>
      </c>
      <c r="H161" s="142">
        <v>18</v>
      </c>
      <c r="I161" s="143"/>
      <c r="J161" s="144">
        <f>ROUND(I161*H161,2)</f>
        <v>0</v>
      </c>
      <c r="K161" s="140" t="s">
        <v>254</v>
      </c>
      <c r="L161" s="33"/>
      <c r="M161" s="145" t="s">
        <v>1</v>
      </c>
      <c r="N161" s="146" t="s">
        <v>52</v>
      </c>
      <c r="P161" s="147">
        <f>O161*H161</f>
        <v>0</v>
      </c>
      <c r="Q161" s="147">
        <v>0</v>
      </c>
      <c r="R161" s="147">
        <f>Q161*H161</f>
        <v>0</v>
      </c>
      <c r="S161" s="147">
        <v>0</v>
      </c>
      <c r="T161" s="148">
        <f>S161*H161</f>
        <v>0</v>
      </c>
      <c r="AR161" s="149" t="s">
        <v>226</v>
      </c>
      <c r="AT161" s="149" t="s">
        <v>221</v>
      </c>
      <c r="AU161" s="149" t="s">
        <v>96</v>
      </c>
      <c r="AY161" s="17" t="s">
        <v>219</v>
      </c>
      <c r="BE161" s="150">
        <f>IF(N161="základní",J161,0)</f>
        <v>0</v>
      </c>
      <c r="BF161" s="150">
        <f>IF(N161="snížená",J161,0)</f>
        <v>0</v>
      </c>
      <c r="BG161" s="150">
        <f>IF(N161="zákl. přenesená",J161,0)</f>
        <v>0</v>
      </c>
      <c r="BH161" s="150">
        <f>IF(N161="sníž. přenesená",J161,0)</f>
        <v>0</v>
      </c>
      <c r="BI161" s="150">
        <f>IF(N161="nulová",J161,0)</f>
        <v>0</v>
      </c>
      <c r="BJ161" s="17" t="s">
        <v>94</v>
      </c>
      <c r="BK161" s="150">
        <f>ROUND(I161*H161,2)</f>
        <v>0</v>
      </c>
      <c r="BL161" s="17" t="s">
        <v>226</v>
      </c>
      <c r="BM161" s="149" t="s">
        <v>3058</v>
      </c>
    </row>
    <row r="162" spans="2:65" s="1" customFormat="1" ht="11.25">
      <c r="B162" s="33"/>
      <c r="D162" s="179" t="s">
        <v>256</v>
      </c>
      <c r="F162" s="180" t="s">
        <v>3059</v>
      </c>
      <c r="I162" s="181"/>
      <c r="L162" s="33"/>
      <c r="M162" s="182"/>
      <c r="T162" s="57"/>
      <c r="AT162" s="17" t="s">
        <v>256</v>
      </c>
      <c r="AU162" s="17" t="s">
        <v>96</v>
      </c>
    </row>
    <row r="163" spans="2:65" s="14" customFormat="1" ht="11.25">
      <c r="B163" s="165"/>
      <c r="D163" s="152" t="s">
        <v>228</v>
      </c>
      <c r="E163" s="166" t="s">
        <v>1</v>
      </c>
      <c r="F163" s="167" t="s">
        <v>3060</v>
      </c>
      <c r="H163" s="168">
        <v>18</v>
      </c>
      <c r="I163" s="169"/>
      <c r="L163" s="165"/>
      <c r="M163" s="170"/>
      <c r="T163" s="171"/>
      <c r="AT163" s="166" t="s">
        <v>228</v>
      </c>
      <c r="AU163" s="166" t="s">
        <v>96</v>
      </c>
      <c r="AV163" s="14" t="s">
        <v>96</v>
      </c>
      <c r="AW163" s="14" t="s">
        <v>42</v>
      </c>
      <c r="AX163" s="14" t="s">
        <v>94</v>
      </c>
      <c r="AY163" s="166" t="s">
        <v>219</v>
      </c>
    </row>
    <row r="164" spans="2:65" s="12" customFormat="1" ht="11.25">
      <c r="B164" s="151"/>
      <c r="D164" s="152" t="s">
        <v>228</v>
      </c>
      <c r="E164" s="153" t="s">
        <v>1</v>
      </c>
      <c r="F164" s="154" t="s">
        <v>2984</v>
      </c>
      <c r="H164" s="153" t="s">
        <v>1</v>
      </c>
      <c r="I164" s="155"/>
      <c r="L164" s="151"/>
      <c r="M164" s="156"/>
      <c r="T164" s="157"/>
      <c r="AT164" s="153" t="s">
        <v>228</v>
      </c>
      <c r="AU164" s="153" t="s">
        <v>96</v>
      </c>
      <c r="AV164" s="12" t="s">
        <v>94</v>
      </c>
      <c r="AW164" s="12" t="s">
        <v>42</v>
      </c>
      <c r="AX164" s="12" t="s">
        <v>87</v>
      </c>
      <c r="AY164" s="153" t="s">
        <v>219</v>
      </c>
    </row>
    <row r="165" spans="2:65" s="1" customFormat="1" ht="16.5" customHeight="1">
      <c r="B165" s="33"/>
      <c r="C165" s="138" t="s">
        <v>338</v>
      </c>
      <c r="D165" s="138" t="s">
        <v>221</v>
      </c>
      <c r="E165" s="139" t="s">
        <v>2899</v>
      </c>
      <c r="F165" s="140" t="s">
        <v>2900</v>
      </c>
      <c r="G165" s="141" t="s">
        <v>272</v>
      </c>
      <c r="H165" s="142">
        <v>18</v>
      </c>
      <c r="I165" s="143"/>
      <c r="J165" s="144">
        <f>ROUND(I165*H165,2)</f>
        <v>0</v>
      </c>
      <c r="K165" s="140" t="s">
        <v>254</v>
      </c>
      <c r="L165" s="33"/>
      <c r="M165" s="145" t="s">
        <v>1</v>
      </c>
      <c r="N165" s="146" t="s">
        <v>52</v>
      </c>
      <c r="P165" s="147">
        <f>O165*H165</f>
        <v>0</v>
      </c>
      <c r="Q165" s="147">
        <v>0</v>
      </c>
      <c r="R165" s="147">
        <f>Q165*H165</f>
        <v>0</v>
      </c>
      <c r="S165" s="147">
        <v>0</v>
      </c>
      <c r="T165" s="148">
        <f>S165*H165</f>
        <v>0</v>
      </c>
      <c r="AR165" s="149" t="s">
        <v>226</v>
      </c>
      <c r="AT165" s="149" t="s">
        <v>221</v>
      </c>
      <c r="AU165" s="149" t="s">
        <v>96</v>
      </c>
      <c r="AY165" s="17" t="s">
        <v>219</v>
      </c>
      <c r="BE165" s="150">
        <f>IF(N165="základní",J165,0)</f>
        <v>0</v>
      </c>
      <c r="BF165" s="150">
        <f>IF(N165="snížená",J165,0)</f>
        <v>0</v>
      </c>
      <c r="BG165" s="150">
        <f>IF(N165="zákl. přenesená",J165,0)</f>
        <v>0</v>
      </c>
      <c r="BH165" s="150">
        <f>IF(N165="sníž. přenesená",J165,0)</f>
        <v>0</v>
      </c>
      <c r="BI165" s="150">
        <f>IF(N165="nulová",J165,0)</f>
        <v>0</v>
      </c>
      <c r="BJ165" s="17" t="s">
        <v>94</v>
      </c>
      <c r="BK165" s="150">
        <f>ROUND(I165*H165,2)</f>
        <v>0</v>
      </c>
      <c r="BL165" s="17" t="s">
        <v>226</v>
      </c>
      <c r="BM165" s="149" t="s">
        <v>3061</v>
      </c>
    </row>
    <row r="166" spans="2:65" s="1" customFormat="1" ht="11.25">
      <c r="B166" s="33"/>
      <c r="D166" s="179" t="s">
        <v>256</v>
      </c>
      <c r="F166" s="180" t="s">
        <v>2902</v>
      </c>
      <c r="I166" s="181"/>
      <c r="L166" s="33"/>
      <c r="M166" s="182"/>
      <c r="T166" s="57"/>
      <c r="AT166" s="17" t="s">
        <v>256</v>
      </c>
      <c r="AU166" s="17" t="s">
        <v>96</v>
      </c>
    </row>
    <row r="167" spans="2:65" s="14" customFormat="1" ht="11.25">
      <c r="B167" s="165"/>
      <c r="D167" s="152" t="s">
        <v>228</v>
      </c>
      <c r="E167" s="166" t="s">
        <v>1</v>
      </c>
      <c r="F167" s="167" t="s">
        <v>3062</v>
      </c>
      <c r="H167" s="168">
        <v>18</v>
      </c>
      <c r="I167" s="169"/>
      <c r="L167" s="165"/>
      <c r="M167" s="170"/>
      <c r="T167" s="171"/>
      <c r="AT167" s="166" t="s">
        <v>228</v>
      </c>
      <c r="AU167" s="166" t="s">
        <v>96</v>
      </c>
      <c r="AV167" s="14" t="s">
        <v>96</v>
      </c>
      <c r="AW167" s="14" t="s">
        <v>42</v>
      </c>
      <c r="AX167" s="14" t="s">
        <v>94</v>
      </c>
      <c r="AY167" s="166" t="s">
        <v>219</v>
      </c>
    </row>
    <row r="168" spans="2:65" s="11" customFormat="1" ht="22.9" customHeight="1">
      <c r="B168" s="126"/>
      <c r="D168" s="127" t="s">
        <v>86</v>
      </c>
      <c r="E168" s="136" t="s">
        <v>2913</v>
      </c>
      <c r="F168" s="136" t="s">
        <v>3063</v>
      </c>
      <c r="I168" s="129"/>
      <c r="J168" s="137">
        <f>BK168</f>
        <v>0</v>
      </c>
      <c r="L168" s="126"/>
      <c r="M168" s="131"/>
      <c r="P168" s="132">
        <f>SUM(P169:P187)</f>
        <v>0</v>
      </c>
      <c r="R168" s="132">
        <f>SUM(R169:R187)</f>
        <v>9.2700000000000005E-3</v>
      </c>
      <c r="T168" s="133">
        <f>SUM(T169:T187)</f>
        <v>0</v>
      </c>
      <c r="AR168" s="127" t="s">
        <v>94</v>
      </c>
      <c r="AT168" s="134" t="s">
        <v>86</v>
      </c>
      <c r="AU168" s="134" t="s">
        <v>94</v>
      </c>
      <c r="AY168" s="127" t="s">
        <v>219</v>
      </c>
      <c r="BK168" s="135">
        <f>SUM(BK169:BK187)</f>
        <v>0</v>
      </c>
    </row>
    <row r="169" spans="2:65" s="1" customFormat="1" ht="33" customHeight="1">
      <c r="B169" s="33"/>
      <c r="C169" s="138" t="s">
        <v>345</v>
      </c>
      <c r="D169" s="138" t="s">
        <v>221</v>
      </c>
      <c r="E169" s="139" t="s">
        <v>2915</v>
      </c>
      <c r="F169" s="140" t="s">
        <v>2916</v>
      </c>
      <c r="G169" s="141" t="s">
        <v>319</v>
      </c>
      <c r="H169" s="142">
        <v>13.5</v>
      </c>
      <c r="I169" s="143"/>
      <c r="J169" s="144">
        <f>ROUND(I169*H169,2)</f>
        <v>0</v>
      </c>
      <c r="K169" s="140" t="s">
        <v>2740</v>
      </c>
      <c r="L169" s="33"/>
      <c r="M169" s="145" t="s">
        <v>1</v>
      </c>
      <c r="N169" s="146" t="s">
        <v>52</v>
      </c>
      <c r="P169" s="147">
        <f>O169*H169</f>
        <v>0</v>
      </c>
      <c r="Q169" s="147">
        <v>0</v>
      </c>
      <c r="R169" s="147">
        <f>Q169*H169</f>
        <v>0</v>
      </c>
      <c r="S169" s="147">
        <v>0</v>
      </c>
      <c r="T169" s="148">
        <f>S169*H169</f>
        <v>0</v>
      </c>
      <c r="AR169" s="149" t="s">
        <v>226</v>
      </c>
      <c r="AT169" s="149" t="s">
        <v>221</v>
      </c>
      <c r="AU169" s="149" t="s">
        <v>96</v>
      </c>
      <c r="AY169" s="17" t="s">
        <v>219</v>
      </c>
      <c r="BE169" s="150">
        <f>IF(N169="základní",J169,0)</f>
        <v>0</v>
      </c>
      <c r="BF169" s="150">
        <f>IF(N169="snížená",J169,0)</f>
        <v>0</v>
      </c>
      <c r="BG169" s="150">
        <f>IF(N169="zákl. přenesená",J169,0)</f>
        <v>0</v>
      </c>
      <c r="BH169" s="150">
        <f>IF(N169="sníž. přenesená",J169,0)</f>
        <v>0</v>
      </c>
      <c r="BI169" s="150">
        <f>IF(N169="nulová",J169,0)</f>
        <v>0</v>
      </c>
      <c r="BJ169" s="17" t="s">
        <v>94</v>
      </c>
      <c r="BK169" s="150">
        <f>ROUND(I169*H169,2)</f>
        <v>0</v>
      </c>
      <c r="BL169" s="17" t="s">
        <v>226</v>
      </c>
      <c r="BM169" s="149" t="s">
        <v>3064</v>
      </c>
    </row>
    <row r="170" spans="2:65" s="12" customFormat="1" ht="11.25">
      <c r="B170" s="151"/>
      <c r="D170" s="152" t="s">
        <v>228</v>
      </c>
      <c r="E170" s="153" t="s">
        <v>1</v>
      </c>
      <c r="F170" s="154" t="s">
        <v>2766</v>
      </c>
      <c r="H170" s="153" t="s">
        <v>1</v>
      </c>
      <c r="I170" s="155"/>
      <c r="L170" s="151"/>
      <c r="M170" s="156"/>
      <c r="T170" s="157"/>
      <c r="AT170" s="153" t="s">
        <v>228</v>
      </c>
      <c r="AU170" s="153" t="s">
        <v>96</v>
      </c>
      <c r="AV170" s="12" t="s">
        <v>94</v>
      </c>
      <c r="AW170" s="12" t="s">
        <v>42</v>
      </c>
      <c r="AX170" s="12" t="s">
        <v>87</v>
      </c>
      <c r="AY170" s="153" t="s">
        <v>219</v>
      </c>
    </row>
    <row r="171" spans="2:65" s="14" customFormat="1" ht="11.25">
      <c r="B171" s="165"/>
      <c r="D171" s="152" t="s">
        <v>228</v>
      </c>
      <c r="E171" s="166" t="s">
        <v>1</v>
      </c>
      <c r="F171" s="167" t="s">
        <v>3065</v>
      </c>
      <c r="H171" s="168">
        <v>13.5</v>
      </c>
      <c r="I171" s="169"/>
      <c r="L171" s="165"/>
      <c r="M171" s="170"/>
      <c r="T171" s="171"/>
      <c r="AT171" s="166" t="s">
        <v>228</v>
      </c>
      <c r="AU171" s="166" t="s">
        <v>96</v>
      </c>
      <c r="AV171" s="14" t="s">
        <v>96</v>
      </c>
      <c r="AW171" s="14" t="s">
        <v>42</v>
      </c>
      <c r="AX171" s="14" t="s">
        <v>94</v>
      </c>
      <c r="AY171" s="166" t="s">
        <v>219</v>
      </c>
    </row>
    <row r="172" spans="2:65" s="1" customFormat="1" ht="16.5" customHeight="1">
      <c r="B172" s="33"/>
      <c r="C172" s="138" t="s">
        <v>352</v>
      </c>
      <c r="D172" s="138" t="s">
        <v>221</v>
      </c>
      <c r="E172" s="139" t="s">
        <v>3066</v>
      </c>
      <c r="F172" s="140" t="s">
        <v>3067</v>
      </c>
      <c r="G172" s="141" t="s">
        <v>224</v>
      </c>
      <c r="H172" s="142">
        <v>1800</v>
      </c>
      <c r="I172" s="143"/>
      <c r="J172" s="144">
        <f>ROUND(I172*H172,2)</f>
        <v>0</v>
      </c>
      <c r="K172" s="140" t="s">
        <v>254</v>
      </c>
      <c r="L172" s="33"/>
      <c r="M172" s="145" t="s">
        <v>1</v>
      </c>
      <c r="N172" s="146" t="s">
        <v>52</v>
      </c>
      <c r="P172" s="147">
        <f>O172*H172</f>
        <v>0</v>
      </c>
      <c r="Q172" s="147">
        <v>0</v>
      </c>
      <c r="R172" s="147">
        <f>Q172*H172</f>
        <v>0</v>
      </c>
      <c r="S172" s="147">
        <v>0</v>
      </c>
      <c r="T172" s="148">
        <f>S172*H172</f>
        <v>0</v>
      </c>
      <c r="AR172" s="149" t="s">
        <v>226</v>
      </c>
      <c r="AT172" s="149" t="s">
        <v>221</v>
      </c>
      <c r="AU172" s="149" t="s">
        <v>96</v>
      </c>
      <c r="AY172" s="17" t="s">
        <v>219</v>
      </c>
      <c r="BE172" s="150">
        <f>IF(N172="základní",J172,0)</f>
        <v>0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7" t="s">
        <v>94</v>
      </c>
      <c r="BK172" s="150">
        <f>ROUND(I172*H172,2)</f>
        <v>0</v>
      </c>
      <c r="BL172" s="17" t="s">
        <v>226</v>
      </c>
      <c r="BM172" s="149" t="s">
        <v>3068</v>
      </c>
    </row>
    <row r="173" spans="2:65" s="1" customFormat="1" ht="11.25">
      <c r="B173" s="33"/>
      <c r="D173" s="179" t="s">
        <v>256</v>
      </c>
      <c r="F173" s="180" t="s">
        <v>3069</v>
      </c>
      <c r="I173" s="181"/>
      <c r="L173" s="33"/>
      <c r="M173" s="182"/>
      <c r="T173" s="57"/>
      <c r="AT173" s="17" t="s">
        <v>256</v>
      </c>
      <c r="AU173" s="17" t="s">
        <v>96</v>
      </c>
    </row>
    <row r="174" spans="2:65" s="14" customFormat="1" ht="11.25">
      <c r="B174" s="165"/>
      <c r="D174" s="152" t="s">
        <v>228</v>
      </c>
      <c r="E174" s="166" t="s">
        <v>1</v>
      </c>
      <c r="F174" s="167" t="s">
        <v>3070</v>
      </c>
      <c r="H174" s="168">
        <v>1800</v>
      </c>
      <c r="I174" s="169"/>
      <c r="L174" s="165"/>
      <c r="M174" s="170"/>
      <c r="T174" s="171"/>
      <c r="AT174" s="166" t="s">
        <v>228</v>
      </c>
      <c r="AU174" s="166" t="s">
        <v>96</v>
      </c>
      <c r="AV174" s="14" t="s">
        <v>96</v>
      </c>
      <c r="AW174" s="14" t="s">
        <v>42</v>
      </c>
      <c r="AX174" s="14" t="s">
        <v>94</v>
      </c>
      <c r="AY174" s="166" t="s">
        <v>219</v>
      </c>
    </row>
    <row r="175" spans="2:65" s="12" customFormat="1" ht="11.25">
      <c r="B175" s="151"/>
      <c r="D175" s="152" t="s">
        <v>228</v>
      </c>
      <c r="E175" s="153" t="s">
        <v>1</v>
      </c>
      <c r="F175" s="154" t="s">
        <v>3071</v>
      </c>
      <c r="H175" s="153" t="s">
        <v>1</v>
      </c>
      <c r="I175" s="155"/>
      <c r="L175" s="151"/>
      <c r="M175" s="156"/>
      <c r="T175" s="157"/>
      <c r="AT175" s="153" t="s">
        <v>228</v>
      </c>
      <c r="AU175" s="153" t="s">
        <v>96</v>
      </c>
      <c r="AV175" s="12" t="s">
        <v>94</v>
      </c>
      <c r="AW175" s="12" t="s">
        <v>42</v>
      </c>
      <c r="AX175" s="12" t="s">
        <v>87</v>
      </c>
      <c r="AY175" s="153" t="s">
        <v>219</v>
      </c>
    </row>
    <row r="176" spans="2:65" s="1" customFormat="1" ht="16.5" customHeight="1">
      <c r="B176" s="33"/>
      <c r="C176" s="138" t="s">
        <v>359</v>
      </c>
      <c r="D176" s="138" t="s">
        <v>221</v>
      </c>
      <c r="E176" s="139" t="s">
        <v>3047</v>
      </c>
      <c r="F176" s="140" t="s">
        <v>3048</v>
      </c>
      <c r="G176" s="141" t="s">
        <v>319</v>
      </c>
      <c r="H176" s="142">
        <v>8.9999999999999993E-3</v>
      </c>
      <c r="I176" s="143"/>
      <c r="J176" s="144">
        <f>ROUND(I176*H176,2)</f>
        <v>0</v>
      </c>
      <c r="K176" s="140" t="s">
        <v>254</v>
      </c>
      <c r="L176" s="33"/>
      <c r="M176" s="145" t="s">
        <v>1</v>
      </c>
      <c r="N176" s="146" t="s">
        <v>52</v>
      </c>
      <c r="P176" s="147">
        <f>O176*H176</f>
        <v>0</v>
      </c>
      <c r="Q176" s="147">
        <v>0</v>
      </c>
      <c r="R176" s="147">
        <f>Q176*H176</f>
        <v>0</v>
      </c>
      <c r="S176" s="147">
        <v>0</v>
      </c>
      <c r="T176" s="148">
        <f>S176*H176</f>
        <v>0</v>
      </c>
      <c r="AR176" s="149" t="s">
        <v>226</v>
      </c>
      <c r="AT176" s="149" t="s">
        <v>221</v>
      </c>
      <c r="AU176" s="149" t="s">
        <v>96</v>
      </c>
      <c r="AY176" s="17" t="s">
        <v>219</v>
      </c>
      <c r="BE176" s="150">
        <f>IF(N176="základní",J176,0)</f>
        <v>0</v>
      </c>
      <c r="BF176" s="150">
        <f>IF(N176="snížená",J176,0)</f>
        <v>0</v>
      </c>
      <c r="BG176" s="150">
        <f>IF(N176="zákl. přenesená",J176,0)</f>
        <v>0</v>
      </c>
      <c r="BH176" s="150">
        <f>IF(N176="sníž. přenesená",J176,0)</f>
        <v>0</v>
      </c>
      <c r="BI176" s="150">
        <f>IF(N176="nulová",J176,0)</f>
        <v>0</v>
      </c>
      <c r="BJ176" s="17" t="s">
        <v>94</v>
      </c>
      <c r="BK176" s="150">
        <f>ROUND(I176*H176,2)</f>
        <v>0</v>
      </c>
      <c r="BL176" s="17" t="s">
        <v>226</v>
      </c>
      <c r="BM176" s="149" t="s">
        <v>3072</v>
      </c>
    </row>
    <row r="177" spans="2:65" s="1" customFormat="1" ht="11.25">
      <c r="B177" s="33"/>
      <c r="D177" s="179" t="s">
        <v>256</v>
      </c>
      <c r="F177" s="180" t="s">
        <v>3050</v>
      </c>
      <c r="I177" s="181"/>
      <c r="L177" s="33"/>
      <c r="M177" s="182"/>
      <c r="T177" s="57"/>
      <c r="AT177" s="17" t="s">
        <v>256</v>
      </c>
      <c r="AU177" s="17" t="s">
        <v>96</v>
      </c>
    </row>
    <row r="178" spans="2:65" s="14" customFormat="1" ht="11.25">
      <c r="B178" s="165"/>
      <c r="D178" s="152" t="s">
        <v>228</v>
      </c>
      <c r="E178" s="166" t="s">
        <v>1</v>
      </c>
      <c r="F178" s="167" t="s">
        <v>3073</v>
      </c>
      <c r="H178" s="168">
        <v>8.9999999999999993E-3</v>
      </c>
      <c r="I178" s="169"/>
      <c r="L178" s="165"/>
      <c r="M178" s="170"/>
      <c r="T178" s="171"/>
      <c r="AT178" s="166" t="s">
        <v>228</v>
      </c>
      <c r="AU178" s="166" t="s">
        <v>96</v>
      </c>
      <c r="AV178" s="14" t="s">
        <v>96</v>
      </c>
      <c r="AW178" s="14" t="s">
        <v>42</v>
      </c>
      <c r="AX178" s="14" t="s">
        <v>94</v>
      </c>
      <c r="AY178" s="166" t="s">
        <v>219</v>
      </c>
    </row>
    <row r="179" spans="2:65" s="1" customFormat="1" ht="16.5" customHeight="1">
      <c r="B179" s="33"/>
      <c r="C179" s="183" t="s">
        <v>366</v>
      </c>
      <c r="D179" s="183" t="s">
        <v>472</v>
      </c>
      <c r="E179" s="184" t="s">
        <v>3074</v>
      </c>
      <c r="F179" s="185" t="s">
        <v>3075</v>
      </c>
      <c r="G179" s="186" t="s">
        <v>2890</v>
      </c>
      <c r="H179" s="187">
        <v>9.27</v>
      </c>
      <c r="I179" s="188"/>
      <c r="J179" s="189">
        <f>ROUND(I179*H179,2)</f>
        <v>0</v>
      </c>
      <c r="K179" s="185" t="s">
        <v>2740</v>
      </c>
      <c r="L179" s="190"/>
      <c r="M179" s="191" t="s">
        <v>1</v>
      </c>
      <c r="N179" s="192" t="s">
        <v>52</v>
      </c>
      <c r="P179" s="147">
        <f>O179*H179</f>
        <v>0</v>
      </c>
      <c r="Q179" s="147">
        <v>1E-3</v>
      </c>
      <c r="R179" s="147">
        <f>Q179*H179</f>
        <v>9.2700000000000005E-3</v>
      </c>
      <c r="S179" s="147">
        <v>0</v>
      </c>
      <c r="T179" s="148">
        <f>S179*H179</f>
        <v>0</v>
      </c>
      <c r="AR179" s="149" t="s">
        <v>295</v>
      </c>
      <c r="AT179" s="149" t="s">
        <v>472</v>
      </c>
      <c r="AU179" s="149" t="s">
        <v>96</v>
      </c>
      <c r="AY179" s="17" t="s">
        <v>219</v>
      </c>
      <c r="BE179" s="150">
        <f>IF(N179="základní",J179,0)</f>
        <v>0</v>
      </c>
      <c r="BF179" s="150">
        <f>IF(N179="snížená",J179,0)</f>
        <v>0</v>
      </c>
      <c r="BG179" s="150">
        <f>IF(N179="zákl. přenesená",J179,0)</f>
        <v>0</v>
      </c>
      <c r="BH179" s="150">
        <f>IF(N179="sníž. přenesená",J179,0)</f>
        <v>0</v>
      </c>
      <c r="BI179" s="150">
        <f>IF(N179="nulová",J179,0)</f>
        <v>0</v>
      </c>
      <c r="BJ179" s="17" t="s">
        <v>94</v>
      </c>
      <c r="BK179" s="150">
        <f>ROUND(I179*H179,2)</f>
        <v>0</v>
      </c>
      <c r="BL179" s="17" t="s">
        <v>226</v>
      </c>
      <c r="BM179" s="149" t="s">
        <v>3076</v>
      </c>
    </row>
    <row r="180" spans="2:65" s="14" customFormat="1" ht="11.25">
      <c r="B180" s="165"/>
      <c r="D180" s="152" t="s">
        <v>228</v>
      </c>
      <c r="E180" s="166" t="s">
        <v>1</v>
      </c>
      <c r="F180" s="167" t="s">
        <v>3077</v>
      </c>
      <c r="H180" s="168">
        <v>9.27</v>
      </c>
      <c r="I180" s="169"/>
      <c r="L180" s="165"/>
      <c r="M180" s="170"/>
      <c r="T180" s="171"/>
      <c r="AT180" s="166" t="s">
        <v>228</v>
      </c>
      <c r="AU180" s="166" t="s">
        <v>96</v>
      </c>
      <c r="AV180" s="14" t="s">
        <v>96</v>
      </c>
      <c r="AW180" s="14" t="s">
        <v>42</v>
      </c>
      <c r="AX180" s="14" t="s">
        <v>94</v>
      </c>
      <c r="AY180" s="166" t="s">
        <v>219</v>
      </c>
    </row>
    <row r="181" spans="2:65" s="1" customFormat="1" ht="16.5" customHeight="1">
      <c r="B181" s="33"/>
      <c r="C181" s="138" t="s">
        <v>373</v>
      </c>
      <c r="D181" s="138" t="s">
        <v>221</v>
      </c>
      <c r="E181" s="139" t="s">
        <v>3056</v>
      </c>
      <c r="F181" s="140" t="s">
        <v>3057</v>
      </c>
      <c r="G181" s="141" t="s">
        <v>272</v>
      </c>
      <c r="H181" s="142">
        <v>90</v>
      </c>
      <c r="I181" s="143"/>
      <c r="J181" s="144">
        <f>ROUND(I181*H181,2)</f>
        <v>0</v>
      </c>
      <c r="K181" s="140" t="s">
        <v>254</v>
      </c>
      <c r="L181" s="33"/>
      <c r="M181" s="145" t="s">
        <v>1</v>
      </c>
      <c r="N181" s="146" t="s">
        <v>52</v>
      </c>
      <c r="P181" s="147">
        <f>O181*H181</f>
        <v>0</v>
      </c>
      <c r="Q181" s="147">
        <v>0</v>
      </c>
      <c r="R181" s="147">
        <f>Q181*H181</f>
        <v>0</v>
      </c>
      <c r="S181" s="147">
        <v>0</v>
      </c>
      <c r="T181" s="148">
        <f>S181*H181</f>
        <v>0</v>
      </c>
      <c r="AR181" s="149" t="s">
        <v>226</v>
      </c>
      <c r="AT181" s="149" t="s">
        <v>221</v>
      </c>
      <c r="AU181" s="149" t="s">
        <v>96</v>
      </c>
      <c r="AY181" s="17" t="s">
        <v>219</v>
      </c>
      <c r="BE181" s="150">
        <f>IF(N181="základní",J181,0)</f>
        <v>0</v>
      </c>
      <c r="BF181" s="150">
        <f>IF(N181="snížená",J181,0)</f>
        <v>0</v>
      </c>
      <c r="BG181" s="150">
        <f>IF(N181="zákl. přenesená",J181,0)</f>
        <v>0</v>
      </c>
      <c r="BH181" s="150">
        <f>IF(N181="sníž. přenesená",J181,0)</f>
        <v>0</v>
      </c>
      <c r="BI181" s="150">
        <f>IF(N181="nulová",J181,0)</f>
        <v>0</v>
      </c>
      <c r="BJ181" s="17" t="s">
        <v>94</v>
      </c>
      <c r="BK181" s="150">
        <f>ROUND(I181*H181,2)</f>
        <v>0</v>
      </c>
      <c r="BL181" s="17" t="s">
        <v>226</v>
      </c>
      <c r="BM181" s="149" t="s">
        <v>3078</v>
      </c>
    </row>
    <row r="182" spans="2:65" s="1" customFormat="1" ht="11.25">
      <c r="B182" s="33"/>
      <c r="D182" s="179" t="s">
        <v>256</v>
      </c>
      <c r="F182" s="180" t="s">
        <v>3059</v>
      </c>
      <c r="I182" s="181"/>
      <c r="L182" s="33"/>
      <c r="M182" s="182"/>
      <c r="T182" s="57"/>
      <c r="AT182" s="17" t="s">
        <v>256</v>
      </c>
      <c r="AU182" s="17" t="s">
        <v>96</v>
      </c>
    </row>
    <row r="183" spans="2:65" s="14" customFormat="1" ht="11.25">
      <c r="B183" s="165"/>
      <c r="D183" s="152" t="s">
        <v>228</v>
      </c>
      <c r="E183" s="166" t="s">
        <v>1</v>
      </c>
      <c r="F183" s="167" t="s">
        <v>3079</v>
      </c>
      <c r="H183" s="168">
        <v>90</v>
      </c>
      <c r="I183" s="169"/>
      <c r="L183" s="165"/>
      <c r="M183" s="170"/>
      <c r="T183" s="171"/>
      <c r="AT183" s="166" t="s">
        <v>228</v>
      </c>
      <c r="AU183" s="166" t="s">
        <v>96</v>
      </c>
      <c r="AV183" s="14" t="s">
        <v>96</v>
      </c>
      <c r="AW183" s="14" t="s">
        <v>42</v>
      </c>
      <c r="AX183" s="14" t="s">
        <v>94</v>
      </c>
      <c r="AY183" s="166" t="s">
        <v>219</v>
      </c>
    </row>
    <row r="184" spans="2:65" s="12" customFormat="1" ht="11.25">
      <c r="B184" s="151"/>
      <c r="D184" s="152" t="s">
        <v>228</v>
      </c>
      <c r="E184" s="153" t="s">
        <v>1</v>
      </c>
      <c r="F184" s="154" t="s">
        <v>2984</v>
      </c>
      <c r="H184" s="153" t="s">
        <v>1</v>
      </c>
      <c r="I184" s="155"/>
      <c r="L184" s="151"/>
      <c r="M184" s="156"/>
      <c r="T184" s="157"/>
      <c r="AT184" s="153" t="s">
        <v>228</v>
      </c>
      <c r="AU184" s="153" t="s">
        <v>96</v>
      </c>
      <c r="AV184" s="12" t="s">
        <v>94</v>
      </c>
      <c r="AW184" s="12" t="s">
        <v>42</v>
      </c>
      <c r="AX184" s="12" t="s">
        <v>87</v>
      </c>
      <c r="AY184" s="153" t="s">
        <v>219</v>
      </c>
    </row>
    <row r="185" spans="2:65" s="1" customFormat="1" ht="16.5" customHeight="1">
      <c r="B185" s="33"/>
      <c r="C185" s="138" t="s">
        <v>379</v>
      </c>
      <c r="D185" s="138" t="s">
        <v>221</v>
      </c>
      <c r="E185" s="139" t="s">
        <v>2899</v>
      </c>
      <c r="F185" s="140" t="s">
        <v>2900</v>
      </c>
      <c r="G185" s="141" t="s">
        <v>272</v>
      </c>
      <c r="H185" s="142">
        <v>90</v>
      </c>
      <c r="I185" s="143"/>
      <c r="J185" s="144">
        <f>ROUND(I185*H185,2)</f>
        <v>0</v>
      </c>
      <c r="K185" s="140" t="s">
        <v>254</v>
      </c>
      <c r="L185" s="33"/>
      <c r="M185" s="145" t="s">
        <v>1</v>
      </c>
      <c r="N185" s="146" t="s">
        <v>52</v>
      </c>
      <c r="P185" s="147">
        <f>O185*H185</f>
        <v>0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AR185" s="149" t="s">
        <v>226</v>
      </c>
      <c r="AT185" s="149" t="s">
        <v>221</v>
      </c>
      <c r="AU185" s="149" t="s">
        <v>96</v>
      </c>
      <c r="AY185" s="17" t="s">
        <v>219</v>
      </c>
      <c r="BE185" s="150">
        <f>IF(N185="základní",J185,0)</f>
        <v>0</v>
      </c>
      <c r="BF185" s="150">
        <f>IF(N185="snížená",J185,0)</f>
        <v>0</v>
      </c>
      <c r="BG185" s="150">
        <f>IF(N185="zákl. přenesená",J185,0)</f>
        <v>0</v>
      </c>
      <c r="BH185" s="150">
        <f>IF(N185="sníž. přenesená",J185,0)</f>
        <v>0</v>
      </c>
      <c r="BI185" s="150">
        <f>IF(N185="nulová",J185,0)</f>
        <v>0</v>
      </c>
      <c r="BJ185" s="17" t="s">
        <v>94</v>
      </c>
      <c r="BK185" s="150">
        <f>ROUND(I185*H185,2)</f>
        <v>0</v>
      </c>
      <c r="BL185" s="17" t="s">
        <v>226</v>
      </c>
      <c r="BM185" s="149" t="s">
        <v>3080</v>
      </c>
    </row>
    <row r="186" spans="2:65" s="1" customFormat="1" ht="11.25">
      <c r="B186" s="33"/>
      <c r="D186" s="179" t="s">
        <v>256</v>
      </c>
      <c r="F186" s="180" t="s">
        <v>2902</v>
      </c>
      <c r="I186" s="181"/>
      <c r="L186" s="33"/>
      <c r="M186" s="182"/>
      <c r="T186" s="57"/>
      <c r="AT186" s="17" t="s">
        <v>256</v>
      </c>
      <c r="AU186" s="17" t="s">
        <v>96</v>
      </c>
    </row>
    <row r="187" spans="2:65" s="14" customFormat="1" ht="11.25">
      <c r="B187" s="165"/>
      <c r="D187" s="152" t="s">
        <v>228</v>
      </c>
      <c r="E187" s="166" t="s">
        <v>1</v>
      </c>
      <c r="F187" s="167" t="s">
        <v>3081</v>
      </c>
      <c r="H187" s="168">
        <v>90</v>
      </c>
      <c r="I187" s="169"/>
      <c r="L187" s="165"/>
      <c r="M187" s="170"/>
      <c r="T187" s="171"/>
      <c r="AT187" s="166" t="s">
        <v>228</v>
      </c>
      <c r="AU187" s="166" t="s">
        <v>96</v>
      </c>
      <c r="AV187" s="14" t="s">
        <v>96</v>
      </c>
      <c r="AW187" s="14" t="s">
        <v>42</v>
      </c>
      <c r="AX187" s="14" t="s">
        <v>94</v>
      </c>
      <c r="AY187" s="166" t="s">
        <v>219</v>
      </c>
    </row>
    <row r="188" spans="2:65" s="11" customFormat="1" ht="22.9" customHeight="1">
      <c r="B188" s="126"/>
      <c r="D188" s="127" t="s">
        <v>86</v>
      </c>
      <c r="E188" s="136" t="s">
        <v>569</v>
      </c>
      <c r="F188" s="136" t="s">
        <v>570</v>
      </c>
      <c r="I188" s="129"/>
      <c r="J188" s="137">
        <f>BK188</f>
        <v>0</v>
      </c>
      <c r="L188" s="126"/>
      <c r="M188" s="131"/>
      <c r="P188" s="132">
        <f>SUM(P189:P190)</f>
        <v>0</v>
      </c>
      <c r="R188" s="132">
        <f>SUM(R189:R190)</f>
        <v>0</v>
      </c>
      <c r="T188" s="133">
        <f>SUM(T189:T190)</f>
        <v>0</v>
      </c>
      <c r="AR188" s="127" t="s">
        <v>94</v>
      </c>
      <c r="AT188" s="134" t="s">
        <v>86</v>
      </c>
      <c r="AU188" s="134" t="s">
        <v>94</v>
      </c>
      <c r="AY188" s="127" t="s">
        <v>219</v>
      </c>
      <c r="BK188" s="135">
        <f>SUM(BK189:BK190)</f>
        <v>0</v>
      </c>
    </row>
    <row r="189" spans="2:65" s="1" customFormat="1" ht="16.5" customHeight="1">
      <c r="B189" s="33"/>
      <c r="C189" s="138" t="s">
        <v>387</v>
      </c>
      <c r="D189" s="138" t="s">
        <v>221</v>
      </c>
      <c r="E189" s="139" t="s">
        <v>572</v>
      </c>
      <c r="F189" s="140" t="s">
        <v>573</v>
      </c>
      <c r="G189" s="141" t="s">
        <v>319</v>
      </c>
      <c r="H189" s="142">
        <v>45.47</v>
      </c>
      <c r="I189" s="143"/>
      <c r="J189" s="144">
        <f>ROUND(I189*H189,2)</f>
        <v>0</v>
      </c>
      <c r="K189" s="140" t="s">
        <v>254</v>
      </c>
      <c r="L189" s="33"/>
      <c r="M189" s="145" t="s">
        <v>1</v>
      </c>
      <c r="N189" s="146" t="s">
        <v>52</v>
      </c>
      <c r="P189" s="147">
        <f>O189*H189</f>
        <v>0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49" t="s">
        <v>226</v>
      </c>
      <c r="AT189" s="149" t="s">
        <v>221</v>
      </c>
      <c r="AU189" s="149" t="s">
        <v>96</v>
      </c>
      <c r="AY189" s="17" t="s">
        <v>219</v>
      </c>
      <c r="BE189" s="150">
        <f>IF(N189="základní",J189,0)</f>
        <v>0</v>
      </c>
      <c r="BF189" s="150">
        <f>IF(N189="snížená",J189,0)</f>
        <v>0</v>
      </c>
      <c r="BG189" s="150">
        <f>IF(N189="zákl. přenesená",J189,0)</f>
        <v>0</v>
      </c>
      <c r="BH189" s="150">
        <f>IF(N189="sníž. přenesená",J189,0)</f>
        <v>0</v>
      </c>
      <c r="BI189" s="150">
        <f>IF(N189="nulová",J189,0)</f>
        <v>0</v>
      </c>
      <c r="BJ189" s="17" t="s">
        <v>94</v>
      </c>
      <c r="BK189" s="150">
        <f>ROUND(I189*H189,2)</f>
        <v>0</v>
      </c>
      <c r="BL189" s="17" t="s">
        <v>226</v>
      </c>
      <c r="BM189" s="149" t="s">
        <v>3082</v>
      </c>
    </row>
    <row r="190" spans="2:65" s="1" customFormat="1" ht="11.25">
      <c r="B190" s="33"/>
      <c r="D190" s="179" t="s">
        <v>256</v>
      </c>
      <c r="F190" s="180" t="s">
        <v>575</v>
      </c>
      <c r="I190" s="181"/>
      <c r="L190" s="33"/>
      <c r="M190" s="193"/>
      <c r="N190" s="194"/>
      <c r="O190" s="194"/>
      <c r="P190" s="194"/>
      <c r="Q190" s="194"/>
      <c r="R190" s="194"/>
      <c r="S190" s="194"/>
      <c r="T190" s="195"/>
      <c r="AT190" s="17" t="s">
        <v>256</v>
      </c>
      <c r="AU190" s="17" t="s">
        <v>96</v>
      </c>
    </row>
    <row r="191" spans="2:65" s="1" customFormat="1" ht="6.95" customHeight="1">
      <c r="B191" s="45"/>
      <c r="C191" s="46"/>
      <c r="D191" s="46"/>
      <c r="E191" s="46"/>
      <c r="F191" s="46"/>
      <c r="G191" s="46"/>
      <c r="H191" s="46"/>
      <c r="I191" s="46"/>
      <c r="J191" s="46"/>
      <c r="K191" s="46"/>
      <c r="L191" s="33"/>
    </row>
  </sheetData>
  <sheetProtection algorithmName="SHA-512" hashValue="zB4ODfLOSuu+AsV1REuMAXlr2fU/6rLR5gGcttBl/jRW8XhSWOo7tYsU4gD9CqcGd7hjNunksdjcJxvKOOPCmA==" saltValue="c87TLWtYhWlXiin5V4DnPFVwlehDwwoMLB/0VQ/XLL/Lp/RjC9wIXh/1E0Xqxd48Paxqa7j83sJWE+2AVazyoA==" spinCount="100000" sheet="1" objects="1" scenarios="1" formatColumns="0" formatRows="0" autoFilter="0"/>
  <autoFilter ref="C123:K190" xr:uid="{00000000-0009-0000-0000-00000B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hyperlinks>
    <hyperlink ref="F128" r:id="rId1" xr:uid="{00000000-0004-0000-0B00-000000000000}"/>
    <hyperlink ref="F137" r:id="rId2" xr:uid="{00000000-0004-0000-0B00-000001000000}"/>
    <hyperlink ref="F140" r:id="rId3" xr:uid="{00000000-0004-0000-0B00-000002000000}"/>
    <hyperlink ref="F143" r:id="rId4" xr:uid="{00000000-0004-0000-0B00-000003000000}"/>
    <hyperlink ref="F146" r:id="rId5" xr:uid="{00000000-0004-0000-0B00-000004000000}"/>
    <hyperlink ref="F149" r:id="rId6" xr:uid="{00000000-0004-0000-0B00-000005000000}"/>
    <hyperlink ref="F154" r:id="rId7" xr:uid="{00000000-0004-0000-0B00-000006000000}"/>
    <hyperlink ref="F157" r:id="rId8" xr:uid="{00000000-0004-0000-0B00-000007000000}"/>
    <hyperlink ref="F162" r:id="rId9" xr:uid="{00000000-0004-0000-0B00-000008000000}"/>
    <hyperlink ref="F166" r:id="rId10" xr:uid="{00000000-0004-0000-0B00-000009000000}"/>
    <hyperlink ref="F173" r:id="rId11" xr:uid="{00000000-0004-0000-0B00-00000A000000}"/>
    <hyperlink ref="F177" r:id="rId12" xr:uid="{00000000-0004-0000-0B00-00000B000000}"/>
    <hyperlink ref="F182" r:id="rId13" xr:uid="{00000000-0004-0000-0B00-00000C000000}"/>
    <hyperlink ref="F186" r:id="rId14" xr:uid="{00000000-0004-0000-0B00-00000D000000}"/>
    <hyperlink ref="F190" r:id="rId15" xr:uid="{00000000-0004-0000-0B00-00000E000000}"/>
  </hyperlinks>
  <pageMargins left="0.39370078740157483" right="0.39370078740157483" top="0.39370078740157483" bottom="0.39370078740157483" header="0" footer="0"/>
  <pageSetup paperSize="9" scale="84" fitToHeight="100" orientation="landscape" r:id="rId16"/>
  <headerFooter>
    <oddFooter>&amp;CStrana &amp;P z &amp;N</oddFooter>
  </headerFooter>
  <drawing r:id="rId17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207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139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173</v>
      </c>
      <c r="L4" s="20"/>
      <c r="M4" s="9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</row>
    <row r="8" spans="2:46" ht="12" customHeight="1">
      <c r="B8" s="20"/>
      <c r="D8" s="27" t="s">
        <v>180</v>
      </c>
      <c r="L8" s="20"/>
    </row>
    <row r="9" spans="2:46" s="1" customFormat="1" ht="16.5" customHeight="1">
      <c r="B9" s="33"/>
      <c r="E9" s="246" t="s">
        <v>2703</v>
      </c>
      <c r="F9" s="248"/>
      <c r="G9" s="248"/>
      <c r="H9" s="248"/>
      <c r="L9" s="33"/>
    </row>
    <row r="10" spans="2:46" s="1" customFormat="1" ht="12" customHeight="1">
      <c r="B10" s="33"/>
      <c r="D10" s="27" t="s">
        <v>186</v>
      </c>
      <c r="L10" s="33"/>
    </row>
    <row r="11" spans="2:46" s="1" customFormat="1" ht="16.5" customHeight="1">
      <c r="B11" s="33"/>
      <c r="E11" s="204" t="s">
        <v>3083</v>
      </c>
      <c r="F11" s="248"/>
      <c r="G11" s="248"/>
      <c r="H11" s="24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2705</v>
      </c>
      <c r="I14" s="27" t="s">
        <v>24</v>
      </c>
      <c r="J14" s="53" t="str">
        <f>'Rekapitulace stavby'!AN8</f>
        <v>29. 8. 2025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tr">
        <f>IF('Rekapitulace stavby'!AN10="","",'Rekapitulace stavby'!AN10)</f>
        <v>00063584</v>
      </c>
      <c r="L16" s="33"/>
    </row>
    <row r="17" spans="2:12" s="1" customFormat="1" ht="18" customHeight="1">
      <c r="B17" s="33"/>
      <c r="E17" s="25" t="str">
        <f>IF('Rekapitulace stavby'!E11="","",'Rekapitulace stavby'!E11)</f>
        <v>Městská část Praha 4,Antala Staška 2059/80b,Praha4</v>
      </c>
      <c r="I17" s="27" t="s">
        <v>34</v>
      </c>
      <c r="J17" s="25" t="str">
        <f>IF('Rekapitulace stavby'!AN11="","",'Rekapitulace stavby'!AN11)</f>
        <v>CZ00063584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9" t="str">
        <f>'Rekapitulace stavby'!E14</f>
        <v>Vyplň údaj</v>
      </c>
      <c r="F20" s="230"/>
      <c r="G20" s="230"/>
      <c r="H20" s="230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tr">
        <f>IF('Rekapitulace stavby'!AN16="","",'Rekapitulace stavby'!AN16)</f>
        <v>12189391</v>
      </c>
      <c r="L22" s="33"/>
    </row>
    <row r="23" spans="2:12" s="1" customFormat="1" ht="18" customHeight="1">
      <c r="B23" s="33"/>
      <c r="E23" s="25" t="str">
        <f>IF('Rekapitulace stavby'!E17="","",'Rekapitulace stavby'!E17)</f>
        <v>Ateliér zahradní a krajinářské architektury, Brno</v>
      </c>
      <c r="I23" s="27" t="s">
        <v>34</v>
      </c>
      <c r="J23" s="25" t="str">
        <f>IF('Rekapitulace stavby'!AN17="","",'Rekapitulace stavby'!AN17)</f>
        <v>czCZ5612042469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6"/>
      <c r="E29" s="235" t="s">
        <v>1</v>
      </c>
      <c r="F29" s="235"/>
      <c r="G29" s="235"/>
      <c r="H29" s="235"/>
      <c r="L29" s="96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7" t="s">
        <v>47</v>
      </c>
      <c r="J32" s="67">
        <f>ROUND(J124,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ROUND((SUM(BE124:BE206)),  2)</f>
        <v>0</v>
      </c>
      <c r="I35" s="98">
        <v>0.21</v>
      </c>
      <c r="J35" s="87">
        <f>ROUND(((SUM(BE124:BE206))*I35),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ROUND((SUM(BF124:BF206)),  2)</f>
        <v>0</v>
      </c>
      <c r="I36" s="98">
        <v>0.12</v>
      </c>
      <c r="J36" s="87">
        <f>ROUND(((SUM(BF124:BF206))*I36),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ROUND((SUM(BG124:BG206)),  2)</f>
        <v>0</v>
      </c>
      <c r="I37" s="98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ROUND((SUM(BH124:BH206)),  2)</f>
        <v>0</v>
      </c>
      <c r="I38" s="98">
        <v>0.12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ROUND((SUM(BI124:BI206)),  2)</f>
        <v>0</v>
      </c>
      <c r="I39" s="98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9"/>
      <c r="D41" s="100" t="s">
        <v>57</v>
      </c>
      <c r="E41" s="58"/>
      <c r="F41" s="58"/>
      <c r="G41" s="101" t="s">
        <v>58</v>
      </c>
      <c r="H41" s="102" t="s">
        <v>59</v>
      </c>
      <c r="I41" s="58"/>
      <c r="J41" s="103">
        <f>SUM(J32:J39)</f>
        <v>0</v>
      </c>
      <c r="K41" s="104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5" t="s">
        <v>63</v>
      </c>
      <c r="G61" s="44" t="s">
        <v>62</v>
      </c>
      <c r="H61" s="35"/>
      <c r="I61" s="35"/>
      <c r="J61" s="106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5" t="s">
        <v>63</v>
      </c>
      <c r="G76" s="44" t="s">
        <v>62</v>
      </c>
      <c r="H76" s="35"/>
      <c r="I76" s="35"/>
      <c r="J76" s="106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195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6" t="str">
        <f>E7</f>
        <v>REVITALIZACE ROZTYLSKÉHO NÁMĚSTÍ SEVER, PRAHA 4</v>
      </c>
      <c r="F85" s="247"/>
      <c r="G85" s="247"/>
      <c r="H85" s="247"/>
      <c r="L85" s="33"/>
    </row>
    <row r="86" spans="2:12" ht="12" customHeight="1">
      <c r="B86" s="20"/>
      <c r="C86" s="27" t="s">
        <v>180</v>
      </c>
      <c r="L86" s="20"/>
    </row>
    <row r="87" spans="2:12" s="1" customFormat="1" ht="16.5" customHeight="1">
      <c r="B87" s="33"/>
      <c r="E87" s="246" t="s">
        <v>2703</v>
      </c>
      <c r="F87" s="248"/>
      <c r="G87" s="248"/>
      <c r="H87" s="248"/>
      <c r="L87" s="33"/>
    </row>
    <row r="88" spans="2:12" s="1" customFormat="1" ht="12" customHeight="1">
      <c r="B88" s="33"/>
      <c r="C88" s="27" t="s">
        <v>186</v>
      </c>
      <c r="L88" s="33"/>
    </row>
    <row r="89" spans="2:12" s="1" customFormat="1" ht="16.5" customHeight="1">
      <c r="B89" s="33"/>
      <c r="E89" s="204" t="str">
        <f>E11</f>
        <v>SO 04.5 - Trvalkové záhony</v>
      </c>
      <c r="F89" s="248"/>
      <c r="G89" s="248"/>
      <c r="H89" s="248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Praha 4</v>
      </c>
      <c r="I91" s="27" t="s">
        <v>24</v>
      </c>
      <c r="J91" s="53" t="str">
        <f>IF(J14="","",J14)</f>
        <v>29. 8. 2025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Městská část Praha 4,Antala Staška 2059/80b,Praha4</v>
      </c>
      <c r="I93" s="27" t="s">
        <v>38</v>
      </c>
      <c r="J93" s="31" t="str">
        <f>E23</f>
        <v>Ateliér zahradní a krajinářské architektury, Brno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7" t="s">
        <v>196</v>
      </c>
      <c r="D96" s="99"/>
      <c r="E96" s="99"/>
      <c r="F96" s="99"/>
      <c r="G96" s="99"/>
      <c r="H96" s="99"/>
      <c r="I96" s="99"/>
      <c r="J96" s="108" t="s">
        <v>197</v>
      </c>
      <c r="K96" s="99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9" t="s">
        <v>198</v>
      </c>
      <c r="J98" s="67">
        <f>J124</f>
        <v>0</v>
      </c>
      <c r="L98" s="33"/>
      <c r="AU98" s="17" t="s">
        <v>199</v>
      </c>
    </row>
    <row r="99" spans="2:47" s="8" customFormat="1" ht="24.95" customHeight="1">
      <c r="B99" s="110"/>
      <c r="D99" s="111" t="s">
        <v>2706</v>
      </c>
      <c r="E99" s="112"/>
      <c r="F99" s="112"/>
      <c r="G99" s="112"/>
      <c r="H99" s="112"/>
      <c r="I99" s="112"/>
      <c r="J99" s="113">
        <f>J125</f>
        <v>0</v>
      </c>
      <c r="L99" s="110"/>
    </row>
    <row r="100" spans="2:47" s="9" customFormat="1" ht="19.899999999999999" customHeight="1">
      <c r="B100" s="114"/>
      <c r="D100" s="115" t="s">
        <v>3084</v>
      </c>
      <c r="E100" s="116"/>
      <c r="F100" s="116"/>
      <c r="G100" s="116"/>
      <c r="H100" s="116"/>
      <c r="I100" s="116"/>
      <c r="J100" s="117">
        <f>J126</f>
        <v>0</v>
      </c>
      <c r="L100" s="114"/>
    </row>
    <row r="101" spans="2:47" s="9" customFormat="1" ht="19.899999999999999" customHeight="1">
      <c r="B101" s="114"/>
      <c r="D101" s="115" t="s">
        <v>2760</v>
      </c>
      <c r="E101" s="116"/>
      <c r="F101" s="116"/>
      <c r="G101" s="116"/>
      <c r="H101" s="116"/>
      <c r="I101" s="116"/>
      <c r="J101" s="117">
        <f>J191</f>
        <v>0</v>
      </c>
      <c r="L101" s="114"/>
    </row>
    <row r="102" spans="2:47" s="9" customFormat="1" ht="19.899999999999999" customHeight="1">
      <c r="B102" s="114"/>
      <c r="D102" s="115" t="s">
        <v>203</v>
      </c>
      <c r="E102" s="116"/>
      <c r="F102" s="116"/>
      <c r="G102" s="116"/>
      <c r="H102" s="116"/>
      <c r="I102" s="116"/>
      <c r="J102" s="117">
        <f>J204</f>
        <v>0</v>
      </c>
      <c r="L102" s="114"/>
    </row>
    <row r="103" spans="2:47" s="1" customFormat="1" ht="21.75" customHeight="1">
      <c r="B103" s="33"/>
      <c r="L103" s="33"/>
    </row>
    <row r="104" spans="2:47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3"/>
    </row>
    <row r="108" spans="2:47" s="1" customFormat="1" ht="6.95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3"/>
    </row>
    <row r="109" spans="2:47" s="1" customFormat="1" ht="24.95" customHeight="1">
      <c r="B109" s="33"/>
      <c r="C109" s="21" t="s">
        <v>204</v>
      </c>
      <c r="L109" s="33"/>
    </row>
    <row r="110" spans="2:47" s="1" customFormat="1" ht="6.95" customHeight="1">
      <c r="B110" s="33"/>
      <c r="L110" s="33"/>
    </row>
    <row r="111" spans="2:47" s="1" customFormat="1" ht="12" customHeight="1">
      <c r="B111" s="33"/>
      <c r="C111" s="27" t="s">
        <v>16</v>
      </c>
      <c r="L111" s="33"/>
    </row>
    <row r="112" spans="2:47" s="1" customFormat="1" ht="16.5" customHeight="1">
      <c r="B112" s="33"/>
      <c r="E112" s="246" t="str">
        <f>E7</f>
        <v>REVITALIZACE ROZTYLSKÉHO NÁMĚSTÍ SEVER, PRAHA 4</v>
      </c>
      <c r="F112" s="247"/>
      <c r="G112" s="247"/>
      <c r="H112" s="247"/>
      <c r="L112" s="33"/>
    </row>
    <row r="113" spans="2:65" ht="12" customHeight="1">
      <c r="B113" s="20"/>
      <c r="C113" s="27" t="s">
        <v>180</v>
      </c>
      <c r="L113" s="20"/>
    </row>
    <row r="114" spans="2:65" s="1" customFormat="1" ht="16.5" customHeight="1">
      <c r="B114" s="33"/>
      <c r="E114" s="246" t="s">
        <v>2703</v>
      </c>
      <c r="F114" s="248"/>
      <c r="G114" s="248"/>
      <c r="H114" s="248"/>
      <c r="L114" s="33"/>
    </row>
    <row r="115" spans="2:65" s="1" customFormat="1" ht="12" customHeight="1">
      <c r="B115" s="33"/>
      <c r="C115" s="27" t="s">
        <v>186</v>
      </c>
      <c r="L115" s="33"/>
    </row>
    <row r="116" spans="2:65" s="1" customFormat="1" ht="16.5" customHeight="1">
      <c r="B116" s="33"/>
      <c r="E116" s="204" t="str">
        <f>E11</f>
        <v>SO 04.5 - Trvalkové záhony</v>
      </c>
      <c r="F116" s="248"/>
      <c r="G116" s="248"/>
      <c r="H116" s="248"/>
      <c r="L116" s="33"/>
    </row>
    <row r="117" spans="2:65" s="1" customFormat="1" ht="6.95" customHeight="1">
      <c r="B117" s="33"/>
      <c r="L117" s="33"/>
    </row>
    <row r="118" spans="2:65" s="1" customFormat="1" ht="12" customHeight="1">
      <c r="B118" s="33"/>
      <c r="C118" s="27" t="s">
        <v>22</v>
      </c>
      <c r="F118" s="25" t="str">
        <f>F14</f>
        <v>Praha 4</v>
      </c>
      <c r="I118" s="27" t="s">
        <v>24</v>
      </c>
      <c r="J118" s="53" t="str">
        <f>IF(J14="","",J14)</f>
        <v>29. 8. 2025</v>
      </c>
      <c r="L118" s="33"/>
    </row>
    <row r="119" spans="2:65" s="1" customFormat="1" ht="6.95" customHeight="1">
      <c r="B119" s="33"/>
      <c r="L119" s="33"/>
    </row>
    <row r="120" spans="2:65" s="1" customFormat="1" ht="40.15" customHeight="1">
      <c r="B120" s="33"/>
      <c r="C120" s="27" t="s">
        <v>30</v>
      </c>
      <c r="F120" s="25" t="str">
        <f>E17</f>
        <v>Městská část Praha 4,Antala Staška 2059/80b,Praha4</v>
      </c>
      <c r="I120" s="27" t="s">
        <v>38</v>
      </c>
      <c r="J120" s="31" t="str">
        <f>E23</f>
        <v>Ateliér zahradní a krajinářské architektury, Brno</v>
      </c>
      <c r="L120" s="33"/>
    </row>
    <row r="121" spans="2:65" s="1" customFormat="1" ht="15.2" customHeight="1">
      <c r="B121" s="33"/>
      <c r="C121" s="27" t="s">
        <v>36</v>
      </c>
      <c r="F121" s="25" t="str">
        <f>IF(E20="","",E20)</f>
        <v>Vyplň údaj</v>
      </c>
      <c r="I121" s="27" t="s">
        <v>43</v>
      </c>
      <c r="J121" s="31" t="str">
        <f>E26</f>
        <v xml:space="preserve"> </v>
      </c>
      <c r="L121" s="33"/>
    </row>
    <row r="122" spans="2:65" s="1" customFormat="1" ht="10.35" customHeight="1">
      <c r="B122" s="33"/>
      <c r="L122" s="33"/>
    </row>
    <row r="123" spans="2:65" s="10" customFormat="1" ht="29.25" customHeight="1">
      <c r="B123" s="118"/>
      <c r="C123" s="119" t="s">
        <v>205</v>
      </c>
      <c r="D123" s="120" t="s">
        <v>72</v>
      </c>
      <c r="E123" s="120" t="s">
        <v>68</v>
      </c>
      <c r="F123" s="120" t="s">
        <v>69</v>
      </c>
      <c r="G123" s="120" t="s">
        <v>206</v>
      </c>
      <c r="H123" s="120" t="s">
        <v>207</v>
      </c>
      <c r="I123" s="120" t="s">
        <v>208</v>
      </c>
      <c r="J123" s="120" t="s">
        <v>197</v>
      </c>
      <c r="K123" s="121" t="s">
        <v>209</v>
      </c>
      <c r="L123" s="118"/>
      <c r="M123" s="60" t="s">
        <v>1</v>
      </c>
      <c r="N123" s="61" t="s">
        <v>51</v>
      </c>
      <c r="O123" s="61" t="s">
        <v>210</v>
      </c>
      <c r="P123" s="61" t="s">
        <v>211</v>
      </c>
      <c r="Q123" s="61" t="s">
        <v>212</v>
      </c>
      <c r="R123" s="61" t="s">
        <v>213</v>
      </c>
      <c r="S123" s="61" t="s">
        <v>214</v>
      </c>
      <c r="T123" s="62" t="s">
        <v>215</v>
      </c>
    </row>
    <row r="124" spans="2:65" s="1" customFormat="1" ht="22.9" customHeight="1">
      <c r="B124" s="33"/>
      <c r="C124" s="65" t="s">
        <v>216</v>
      </c>
      <c r="J124" s="122">
        <f>BK124</f>
        <v>0</v>
      </c>
      <c r="L124" s="33"/>
      <c r="M124" s="63"/>
      <c r="N124" s="54"/>
      <c r="O124" s="54"/>
      <c r="P124" s="123">
        <f>P125</f>
        <v>0</v>
      </c>
      <c r="Q124" s="54"/>
      <c r="R124" s="123">
        <f>R125</f>
        <v>24.891090000000002</v>
      </c>
      <c r="S124" s="54"/>
      <c r="T124" s="124">
        <f>T125</f>
        <v>0</v>
      </c>
      <c r="AT124" s="17" t="s">
        <v>86</v>
      </c>
      <c r="AU124" s="17" t="s">
        <v>199</v>
      </c>
      <c r="BK124" s="125">
        <f>BK125</f>
        <v>0</v>
      </c>
    </row>
    <row r="125" spans="2:65" s="11" customFormat="1" ht="25.9" customHeight="1">
      <c r="B125" s="126"/>
      <c r="D125" s="127" t="s">
        <v>86</v>
      </c>
      <c r="E125" s="128" t="s">
        <v>217</v>
      </c>
      <c r="F125" s="128" t="s">
        <v>217</v>
      </c>
      <c r="I125" s="129"/>
      <c r="J125" s="130">
        <f>BK125</f>
        <v>0</v>
      </c>
      <c r="L125" s="126"/>
      <c r="M125" s="131"/>
      <c r="P125" s="132">
        <f>P126+P191+P204</f>
        <v>0</v>
      </c>
      <c r="R125" s="132">
        <f>R126+R191+R204</f>
        <v>24.891090000000002</v>
      </c>
      <c r="T125" s="133">
        <f>T126+T191+T204</f>
        <v>0</v>
      </c>
      <c r="AR125" s="127" t="s">
        <v>94</v>
      </c>
      <c r="AT125" s="134" t="s">
        <v>86</v>
      </c>
      <c r="AU125" s="134" t="s">
        <v>87</v>
      </c>
      <c r="AY125" s="127" t="s">
        <v>219</v>
      </c>
      <c r="BK125" s="135">
        <f>BK126+BK191+BK204</f>
        <v>0</v>
      </c>
    </row>
    <row r="126" spans="2:65" s="11" customFormat="1" ht="22.9" customHeight="1">
      <c r="B126" s="126"/>
      <c r="D126" s="127" t="s">
        <v>86</v>
      </c>
      <c r="E126" s="136" t="s">
        <v>2708</v>
      </c>
      <c r="F126" s="136" t="s">
        <v>138</v>
      </c>
      <c r="I126" s="129"/>
      <c r="J126" s="137">
        <f>BK126</f>
        <v>0</v>
      </c>
      <c r="L126" s="126"/>
      <c r="M126" s="131"/>
      <c r="P126" s="132">
        <f>SUM(P127:P190)</f>
        <v>0</v>
      </c>
      <c r="R126" s="132">
        <f>SUM(R127:R190)</f>
        <v>24.891090000000002</v>
      </c>
      <c r="T126" s="133">
        <f>SUM(T127:T190)</f>
        <v>0</v>
      </c>
      <c r="AR126" s="127" t="s">
        <v>94</v>
      </c>
      <c r="AT126" s="134" t="s">
        <v>86</v>
      </c>
      <c r="AU126" s="134" t="s">
        <v>94</v>
      </c>
      <c r="AY126" s="127" t="s">
        <v>219</v>
      </c>
      <c r="BK126" s="135">
        <f>SUM(BK127:BK190)</f>
        <v>0</v>
      </c>
    </row>
    <row r="127" spans="2:65" s="1" customFormat="1" ht="16.5" customHeight="1">
      <c r="B127" s="33"/>
      <c r="C127" s="138" t="s">
        <v>94</v>
      </c>
      <c r="D127" s="138" t="s">
        <v>221</v>
      </c>
      <c r="E127" s="139" t="s">
        <v>3085</v>
      </c>
      <c r="F127" s="140" t="s">
        <v>3086</v>
      </c>
      <c r="G127" s="141" t="s">
        <v>224</v>
      </c>
      <c r="H127" s="142">
        <v>120</v>
      </c>
      <c r="I127" s="143"/>
      <c r="J127" s="144">
        <f>ROUND(I127*H127,2)</f>
        <v>0</v>
      </c>
      <c r="K127" s="140" t="s">
        <v>254</v>
      </c>
      <c r="L127" s="33"/>
      <c r="M127" s="145" t="s">
        <v>1</v>
      </c>
      <c r="N127" s="146" t="s">
        <v>52</v>
      </c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AR127" s="149" t="s">
        <v>226</v>
      </c>
      <c r="AT127" s="149" t="s">
        <v>221</v>
      </c>
      <c r="AU127" s="149" t="s">
        <v>96</v>
      </c>
      <c r="AY127" s="17" t="s">
        <v>219</v>
      </c>
      <c r="BE127" s="150">
        <f>IF(N127="základní",J127,0)</f>
        <v>0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7" t="s">
        <v>94</v>
      </c>
      <c r="BK127" s="150">
        <f>ROUND(I127*H127,2)</f>
        <v>0</v>
      </c>
      <c r="BL127" s="17" t="s">
        <v>226</v>
      </c>
      <c r="BM127" s="149" t="s">
        <v>3087</v>
      </c>
    </row>
    <row r="128" spans="2:65" s="1" customFormat="1" ht="11.25">
      <c r="B128" s="33"/>
      <c r="D128" s="179" t="s">
        <v>256</v>
      </c>
      <c r="F128" s="180" t="s">
        <v>3088</v>
      </c>
      <c r="I128" s="181"/>
      <c r="L128" s="33"/>
      <c r="M128" s="182"/>
      <c r="T128" s="57"/>
      <c r="AT128" s="17" t="s">
        <v>256</v>
      </c>
      <c r="AU128" s="17" t="s">
        <v>96</v>
      </c>
    </row>
    <row r="129" spans="2:65" s="12" customFormat="1" ht="11.25">
      <c r="B129" s="151"/>
      <c r="D129" s="152" t="s">
        <v>228</v>
      </c>
      <c r="E129" s="153" t="s">
        <v>1</v>
      </c>
      <c r="F129" s="154" t="s">
        <v>2714</v>
      </c>
      <c r="H129" s="153" t="s">
        <v>1</v>
      </c>
      <c r="I129" s="155"/>
      <c r="L129" s="151"/>
      <c r="M129" s="156"/>
      <c r="T129" s="157"/>
      <c r="AT129" s="153" t="s">
        <v>228</v>
      </c>
      <c r="AU129" s="153" t="s">
        <v>96</v>
      </c>
      <c r="AV129" s="12" t="s">
        <v>94</v>
      </c>
      <c r="AW129" s="12" t="s">
        <v>42</v>
      </c>
      <c r="AX129" s="12" t="s">
        <v>87</v>
      </c>
      <c r="AY129" s="153" t="s">
        <v>219</v>
      </c>
    </row>
    <row r="130" spans="2:65" s="12" customFormat="1" ht="11.25">
      <c r="B130" s="151"/>
      <c r="D130" s="152" t="s">
        <v>228</v>
      </c>
      <c r="E130" s="153" t="s">
        <v>1</v>
      </c>
      <c r="F130" s="154" t="s">
        <v>2715</v>
      </c>
      <c r="H130" s="153" t="s">
        <v>1</v>
      </c>
      <c r="I130" s="155"/>
      <c r="L130" s="151"/>
      <c r="M130" s="156"/>
      <c r="T130" s="157"/>
      <c r="AT130" s="153" t="s">
        <v>228</v>
      </c>
      <c r="AU130" s="153" t="s">
        <v>96</v>
      </c>
      <c r="AV130" s="12" t="s">
        <v>94</v>
      </c>
      <c r="AW130" s="12" t="s">
        <v>42</v>
      </c>
      <c r="AX130" s="12" t="s">
        <v>87</v>
      </c>
      <c r="AY130" s="153" t="s">
        <v>219</v>
      </c>
    </row>
    <row r="131" spans="2:65" s="12" customFormat="1" ht="11.25">
      <c r="B131" s="151"/>
      <c r="D131" s="152" t="s">
        <v>228</v>
      </c>
      <c r="E131" s="153" t="s">
        <v>1</v>
      </c>
      <c r="F131" s="154" t="s">
        <v>2716</v>
      </c>
      <c r="H131" s="153" t="s">
        <v>1</v>
      </c>
      <c r="I131" s="155"/>
      <c r="L131" s="151"/>
      <c r="M131" s="156"/>
      <c r="T131" s="157"/>
      <c r="AT131" s="153" t="s">
        <v>228</v>
      </c>
      <c r="AU131" s="153" t="s">
        <v>96</v>
      </c>
      <c r="AV131" s="12" t="s">
        <v>94</v>
      </c>
      <c r="AW131" s="12" t="s">
        <v>42</v>
      </c>
      <c r="AX131" s="12" t="s">
        <v>87</v>
      </c>
      <c r="AY131" s="153" t="s">
        <v>219</v>
      </c>
    </row>
    <row r="132" spans="2:65" s="14" customFormat="1" ht="11.25">
      <c r="B132" s="165"/>
      <c r="D132" s="152" t="s">
        <v>228</v>
      </c>
      <c r="E132" s="166" t="s">
        <v>1</v>
      </c>
      <c r="F132" s="167" t="s">
        <v>3089</v>
      </c>
      <c r="H132" s="168">
        <v>120</v>
      </c>
      <c r="I132" s="169"/>
      <c r="L132" s="165"/>
      <c r="M132" s="170"/>
      <c r="T132" s="171"/>
      <c r="AT132" s="166" t="s">
        <v>228</v>
      </c>
      <c r="AU132" s="166" t="s">
        <v>96</v>
      </c>
      <c r="AV132" s="14" t="s">
        <v>96</v>
      </c>
      <c r="AW132" s="14" t="s">
        <v>42</v>
      </c>
      <c r="AX132" s="14" t="s">
        <v>94</v>
      </c>
      <c r="AY132" s="166" t="s">
        <v>219</v>
      </c>
    </row>
    <row r="133" spans="2:65" s="1" customFormat="1" ht="24.2" customHeight="1">
      <c r="B133" s="33"/>
      <c r="C133" s="138" t="s">
        <v>96</v>
      </c>
      <c r="D133" s="138" t="s">
        <v>221</v>
      </c>
      <c r="E133" s="139" t="s">
        <v>3090</v>
      </c>
      <c r="F133" s="140" t="s">
        <v>3091</v>
      </c>
      <c r="G133" s="141" t="s">
        <v>624</v>
      </c>
      <c r="H133" s="142">
        <v>39</v>
      </c>
      <c r="I133" s="143"/>
      <c r="J133" s="144">
        <f>ROUND(I133*H133,2)</f>
        <v>0</v>
      </c>
      <c r="K133" s="140" t="s">
        <v>2740</v>
      </c>
      <c r="L133" s="33"/>
      <c r="M133" s="145" t="s">
        <v>1</v>
      </c>
      <c r="N133" s="146" t="s">
        <v>52</v>
      </c>
      <c r="P133" s="147">
        <f>O133*H133</f>
        <v>0</v>
      </c>
      <c r="Q133" s="147">
        <v>8.5309999999999997E-2</v>
      </c>
      <c r="R133" s="147">
        <f>Q133*H133</f>
        <v>3.3270900000000001</v>
      </c>
      <c r="S133" s="147">
        <v>0</v>
      </c>
      <c r="T133" s="148">
        <f>S133*H133</f>
        <v>0</v>
      </c>
      <c r="AR133" s="149" t="s">
        <v>226</v>
      </c>
      <c r="AT133" s="149" t="s">
        <v>221</v>
      </c>
      <c r="AU133" s="149" t="s">
        <v>96</v>
      </c>
      <c r="AY133" s="17" t="s">
        <v>219</v>
      </c>
      <c r="BE133" s="150">
        <f>IF(N133="základní",J133,0)</f>
        <v>0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7" t="s">
        <v>94</v>
      </c>
      <c r="BK133" s="150">
        <f>ROUND(I133*H133,2)</f>
        <v>0</v>
      </c>
      <c r="BL133" s="17" t="s">
        <v>226</v>
      </c>
      <c r="BM133" s="149" t="s">
        <v>3092</v>
      </c>
    </row>
    <row r="134" spans="2:65" s="14" customFormat="1" ht="11.25">
      <c r="B134" s="165"/>
      <c r="D134" s="152" t="s">
        <v>228</v>
      </c>
      <c r="E134" s="166" t="s">
        <v>1</v>
      </c>
      <c r="F134" s="167" t="s">
        <v>3093</v>
      </c>
      <c r="H134" s="168">
        <v>39</v>
      </c>
      <c r="I134" s="169"/>
      <c r="L134" s="165"/>
      <c r="M134" s="170"/>
      <c r="T134" s="171"/>
      <c r="AT134" s="166" t="s">
        <v>228</v>
      </c>
      <c r="AU134" s="166" t="s">
        <v>96</v>
      </c>
      <c r="AV134" s="14" t="s">
        <v>96</v>
      </c>
      <c r="AW134" s="14" t="s">
        <v>42</v>
      </c>
      <c r="AX134" s="14" t="s">
        <v>94</v>
      </c>
      <c r="AY134" s="166" t="s">
        <v>219</v>
      </c>
    </row>
    <row r="135" spans="2:65" s="12" customFormat="1" ht="11.25">
      <c r="B135" s="151"/>
      <c r="D135" s="152" t="s">
        <v>228</v>
      </c>
      <c r="E135" s="153" t="s">
        <v>1</v>
      </c>
      <c r="F135" s="154" t="s">
        <v>3094</v>
      </c>
      <c r="H135" s="153" t="s">
        <v>1</v>
      </c>
      <c r="I135" s="155"/>
      <c r="L135" s="151"/>
      <c r="M135" s="156"/>
      <c r="T135" s="157"/>
      <c r="AT135" s="153" t="s">
        <v>228</v>
      </c>
      <c r="AU135" s="153" t="s">
        <v>96</v>
      </c>
      <c r="AV135" s="12" t="s">
        <v>94</v>
      </c>
      <c r="AW135" s="12" t="s">
        <v>42</v>
      </c>
      <c r="AX135" s="12" t="s">
        <v>87</v>
      </c>
      <c r="AY135" s="153" t="s">
        <v>219</v>
      </c>
    </row>
    <row r="136" spans="2:65" s="1" customFormat="1" ht="16.5" customHeight="1">
      <c r="B136" s="33"/>
      <c r="C136" s="183" t="s">
        <v>236</v>
      </c>
      <c r="D136" s="183" t="s">
        <v>472</v>
      </c>
      <c r="E136" s="184" t="s">
        <v>3095</v>
      </c>
      <c r="F136" s="185" t="s">
        <v>3096</v>
      </c>
      <c r="G136" s="186" t="s">
        <v>319</v>
      </c>
      <c r="H136" s="187">
        <v>0.20100000000000001</v>
      </c>
      <c r="I136" s="188"/>
      <c r="J136" s="189">
        <f>ROUND(I136*H136,2)</f>
        <v>0</v>
      </c>
      <c r="K136" s="185" t="s">
        <v>254</v>
      </c>
      <c r="L136" s="190"/>
      <c r="M136" s="191" t="s">
        <v>1</v>
      </c>
      <c r="N136" s="192" t="s">
        <v>52</v>
      </c>
      <c r="P136" s="147">
        <f>O136*H136</f>
        <v>0</v>
      </c>
      <c r="Q136" s="147">
        <v>1</v>
      </c>
      <c r="R136" s="147">
        <f>Q136*H136</f>
        <v>0.20100000000000001</v>
      </c>
      <c r="S136" s="147">
        <v>0</v>
      </c>
      <c r="T136" s="148">
        <f>S136*H136</f>
        <v>0</v>
      </c>
      <c r="AR136" s="149" t="s">
        <v>295</v>
      </c>
      <c r="AT136" s="149" t="s">
        <v>472</v>
      </c>
      <c r="AU136" s="149" t="s">
        <v>96</v>
      </c>
      <c r="AY136" s="17" t="s">
        <v>219</v>
      </c>
      <c r="BE136" s="150">
        <f>IF(N136="základní",J136,0)</f>
        <v>0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7" t="s">
        <v>94</v>
      </c>
      <c r="BK136" s="150">
        <f>ROUND(I136*H136,2)</f>
        <v>0</v>
      </c>
      <c r="BL136" s="17" t="s">
        <v>226</v>
      </c>
      <c r="BM136" s="149" t="s">
        <v>3097</v>
      </c>
    </row>
    <row r="137" spans="2:65" s="14" customFormat="1" ht="11.25">
      <c r="B137" s="165"/>
      <c r="D137" s="152" t="s">
        <v>228</v>
      </c>
      <c r="E137" s="166" t="s">
        <v>1</v>
      </c>
      <c r="F137" s="167" t="s">
        <v>3098</v>
      </c>
      <c r="H137" s="168">
        <v>0.20100000000000001</v>
      </c>
      <c r="I137" s="169"/>
      <c r="L137" s="165"/>
      <c r="M137" s="170"/>
      <c r="T137" s="171"/>
      <c r="AT137" s="166" t="s">
        <v>228</v>
      </c>
      <c r="AU137" s="166" t="s">
        <v>96</v>
      </c>
      <c r="AV137" s="14" t="s">
        <v>96</v>
      </c>
      <c r="AW137" s="14" t="s">
        <v>42</v>
      </c>
      <c r="AX137" s="14" t="s">
        <v>94</v>
      </c>
      <c r="AY137" s="166" t="s">
        <v>219</v>
      </c>
    </row>
    <row r="138" spans="2:65" s="1" customFormat="1" ht="16.5" customHeight="1">
      <c r="B138" s="33"/>
      <c r="C138" s="183" t="s">
        <v>226</v>
      </c>
      <c r="D138" s="183" t="s">
        <v>472</v>
      </c>
      <c r="E138" s="184" t="s">
        <v>3099</v>
      </c>
      <c r="F138" s="185" t="s">
        <v>3100</v>
      </c>
      <c r="G138" s="186" t="s">
        <v>319</v>
      </c>
      <c r="H138" s="187">
        <v>4.0000000000000001E-3</v>
      </c>
      <c r="I138" s="188"/>
      <c r="J138" s="189">
        <f>ROUND(I138*H138,2)</f>
        <v>0</v>
      </c>
      <c r="K138" s="185" t="s">
        <v>254</v>
      </c>
      <c r="L138" s="190"/>
      <c r="M138" s="191" t="s">
        <v>1</v>
      </c>
      <c r="N138" s="192" t="s">
        <v>52</v>
      </c>
      <c r="P138" s="147">
        <f>O138*H138</f>
        <v>0</v>
      </c>
      <c r="Q138" s="147">
        <v>1</v>
      </c>
      <c r="R138" s="147">
        <f>Q138*H138</f>
        <v>4.0000000000000001E-3</v>
      </c>
      <c r="S138" s="147">
        <v>0</v>
      </c>
      <c r="T138" s="148">
        <f>S138*H138</f>
        <v>0</v>
      </c>
      <c r="AR138" s="149" t="s">
        <v>295</v>
      </c>
      <c r="AT138" s="149" t="s">
        <v>472</v>
      </c>
      <c r="AU138" s="149" t="s">
        <v>96</v>
      </c>
      <c r="AY138" s="17" t="s">
        <v>219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7" t="s">
        <v>94</v>
      </c>
      <c r="BK138" s="150">
        <f>ROUND(I138*H138,2)</f>
        <v>0</v>
      </c>
      <c r="BL138" s="17" t="s">
        <v>226</v>
      </c>
      <c r="BM138" s="149" t="s">
        <v>3101</v>
      </c>
    </row>
    <row r="139" spans="2:65" s="14" customFormat="1" ht="11.25">
      <c r="B139" s="165"/>
      <c r="D139" s="152" t="s">
        <v>228</v>
      </c>
      <c r="E139" s="166" t="s">
        <v>1</v>
      </c>
      <c r="F139" s="167" t="s">
        <v>3102</v>
      </c>
      <c r="H139" s="168">
        <v>4.0000000000000001E-3</v>
      </c>
      <c r="I139" s="169"/>
      <c r="L139" s="165"/>
      <c r="M139" s="170"/>
      <c r="T139" s="171"/>
      <c r="AT139" s="166" t="s">
        <v>228</v>
      </c>
      <c r="AU139" s="166" t="s">
        <v>96</v>
      </c>
      <c r="AV139" s="14" t="s">
        <v>96</v>
      </c>
      <c r="AW139" s="14" t="s">
        <v>42</v>
      </c>
      <c r="AX139" s="14" t="s">
        <v>94</v>
      </c>
      <c r="AY139" s="166" t="s">
        <v>219</v>
      </c>
    </row>
    <row r="140" spans="2:65" s="1" customFormat="1" ht="21.75" customHeight="1">
      <c r="B140" s="33"/>
      <c r="C140" s="138" t="s">
        <v>269</v>
      </c>
      <c r="D140" s="138" t="s">
        <v>221</v>
      </c>
      <c r="E140" s="139" t="s">
        <v>3103</v>
      </c>
      <c r="F140" s="140" t="s">
        <v>3104</v>
      </c>
      <c r="G140" s="141" t="s">
        <v>224</v>
      </c>
      <c r="H140" s="142">
        <v>120</v>
      </c>
      <c r="I140" s="143"/>
      <c r="J140" s="144">
        <f>ROUND(I140*H140,2)</f>
        <v>0</v>
      </c>
      <c r="K140" s="140" t="s">
        <v>254</v>
      </c>
      <c r="L140" s="33"/>
      <c r="M140" s="145" t="s">
        <v>1</v>
      </c>
      <c r="N140" s="146" t="s">
        <v>52</v>
      </c>
      <c r="P140" s="147">
        <f>O140*H140</f>
        <v>0</v>
      </c>
      <c r="Q140" s="147">
        <v>0</v>
      </c>
      <c r="R140" s="147">
        <f>Q140*H140</f>
        <v>0</v>
      </c>
      <c r="S140" s="147">
        <v>0</v>
      </c>
      <c r="T140" s="148">
        <f>S140*H140</f>
        <v>0</v>
      </c>
      <c r="AR140" s="149" t="s">
        <v>226</v>
      </c>
      <c r="AT140" s="149" t="s">
        <v>221</v>
      </c>
      <c r="AU140" s="149" t="s">
        <v>96</v>
      </c>
      <c r="AY140" s="17" t="s">
        <v>219</v>
      </c>
      <c r="BE140" s="150">
        <f>IF(N140="základní",J140,0)</f>
        <v>0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7" t="s">
        <v>94</v>
      </c>
      <c r="BK140" s="150">
        <f>ROUND(I140*H140,2)</f>
        <v>0</v>
      </c>
      <c r="BL140" s="17" t="s">
        <v>226</v>
      </c>
      <c r="BM140" s="149" t="s">
        <v>3105</v>
      </c>
    </row>
    <row r="141" spans="2:65" s="1" customFormat="1" ht="11.25">
      <c r="B141" s="33"/>
      <c r="D141" s="179" t="s">
        <v>256</v>
      </c>
      <c r="F141" s="180" t="s">
        <v>3106</v>
      </c>
      <c r="I141" s="181"/>
      <c r="L141" s="33"/>
      <c r="M141" s="182"/>
      <c r="T141" s="57"/>
      <c r="AT141" s="17" t="s">
        <v>256</v>
      </c>
      <c r="AU141" s="17" t="s">
        <v>96</v>
      </c>
    </row>
    <row r="142" spans="2:65" s="14" customFormat="1" ht="11.25">
      <c r="B142" s="165"/>
      <c r="D142" s="152" t="s">
        <v>228</v>
      </c>
      <c r="E142" s="166" t="s">
        <v>1</v>
      </c>
      <c r="F142" s="167" t="s">
        <v>3107</v>
      </c>
      <c r="H142" s="168">
        <v>120</v>
      </c>
      <c r="I142" s="169"/>
      <c r="L142" s="165"/>
      <c r="M142" s="170"/>
      <c r="T142" s="171"/>
      <c r="AT142" s="166" t="s">
        <v>228</v>
      </c>
      <c r="AU142" s="166" t="s">
        <v>96</v>
      </c>
      <c r="AV142" s="14" t="s">
        <v>96</v>
      </c>
      <c r="AW142" s="14" t="s">
        <v>42</v>
      </c>
      <c r="AX142" s="14" t="s">
        <v>94</v>
      </c>
      <c r="AY142" s="166" t="s">
        <v>219</v>
      </c>
    </row>
    <row r="143" spans="2:65" s="1" customFormat="1" ht="16.5" customHeight="1">
      <c r="B143" s="33"/>
      <c r="C143" s="183" t="s">
        <v>277</v>
      </c>
      <c r="D143" s="183" t="s">
        <v>472</v>
      </c>
      <c r="E143" s="184" t="s">
        <v>2948</v>
      </c>
      <c r="F143" s="185" t="s">
        <v>2949</v>
      </c>
      <c r="G143" s="186" t="s">
        <v>272</v>
      </c>
      <c r="H143" s="187">
        <v>43.2</v>
      </c>
      <c r="I143" s="188"/>
      <c r="J143" s="189">
        <f>ROUND(I143*H143,2)</f>
        <v>0</v>
      </c>
      <c r="K143" s="185" t="s">
        <v>254</v>
      </c>
      <c r="L143" s="190"/>
      <c r="M143" s="191" t="s">
        <v>1</v>
      </c>
      <c r="N143" s="192" t="s">
        <v>52</v>
      </c>
      <c r="P143" s="147">
        <f>O143*H143</f>
        <v>0</v>
      </c>
      <c r="Q143" s="147">
        <v>0.22</v>
      </c>
      <c r="R143" s="147">
        <f>Q143*H143</f>
        <v>9.5040000000000013</v>
      </c>
      <c r="S143" s="147">
        <v>0</v>
      </c>
      <c r="T143" s="148">
        <f>S143*H143</f>
        <v>0</v>
      </c>
      <c r="AR143" s="149" t="s">
        <v>295</v>
      </c>
      <c r="AT143" s="149" t="s">
        <v>472</v>
      </c>
      <c r="AU143" s="149" t="s">
        <v>96</v>
      </c>
      <c r="AY143" s="17" t="s">
        <v>219</v>
      </c>
      <c r="BE143" s="150">
        <f>IF(N143="základní",J143,0)</f>
        <v>0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7" t="s">
        <v>94</v>
      </c>
      <c r="BK143" s="150">
        <f>ROUND(I143*H143,2)</f>
        <v>0</v>
      </c>
      <c r="BL143" s="17" t="s">
        <v>226</v>
      </c>
      <c r="BM143" s="149" t="s">
        <v>3108</v>
      </c>
    </row>
    <row r="144" spans="2:65" s="14" customFormat="1" ht="11.25">
      <c r="B144" s="165"/>
      <c r="D144" s="152" t="s">
        <v>228</v>
      </c>
      <c r="E144" s="166" t="s">
        <v>1</v>
      </c>
      <c r="F144" s="167" t="s">
        <v>3109</v>
      </c>
      <c r="H144" s="168">
        <v>43.2</v>
      </c>
      <c r="I144" s="169"/>
      <c r="L144" s="165"/>
      <c r="M144" s="170"/>
      <c r="T144" s="171"/>
      <c r="AT144" s="166" t="s">
        <v>228</v>
      </c>
      <c r="AU144" s="166" t="s">
        <v>96</v>
      </c>
      <c r="AV144" s="14" t="s">
        <v>96</v>
      </c>
      <c r="AW144" s="14" t="s">
        <v>42</v>
      </c>
      <c r="AX144" s="14" t="s">
        <v>94</v>
      </c>
      <c r="AY144" s="166" t="s">
        <v>219</v>
      </c>
    </row>
    <row r="145" spans="2:65" s="12" customFormat="1" ht="11.25">
      <c r="B145" s="151"/>
      <c r="D145" s="152" t="s">
        <v>228</v>
      </c>
      <c r="E145" s="153" t="s">
        <v>1</v>
      </c>
      <c r="F145" s="154" t="s">
        <v>2790</v>
      </c>
      <c r="H145" s="153" t="s">
        <v>1</v>
      </c>
      <c r="I145" s="155"/>
      <c r="L145" s="151"/>
      <c r="M145" s="156"/>
      <c r="T145" s="157"/>
      <c r="AT145" s="153" t="s">
        <v>228</v>
      </c>
      <c r="AU145" s="153" t="s">
        <v>96</v>
      </c>
      <c r="AV145" s="12" t="s">
        <v>94</v>
      </c>
      <c r="AW145" s="12" t="s">
        <v>42</v>
      </c>
      <c r="AX145" s="12" t="s">
        <v>87</v>
      </c>
      <c r="AY145" s="153" t="s">
        <v>219</v>
      </c>
    </row>
    <row r="146" spans="2:65" s="1" customFormat="1" ht="24.2" customHeight="1">
      <c r="B146" s="33"/>
      <c r="C146" s="138" t="s">
        <v>288</v>
      </c>
      <c r="D146" s="138" t="s">
        <v>221</v>
      </c>
      <c r="E146" s="139" t="s">
        <v>3110</v>
      </c>
      <c r="F146" s="140" t="s">
        <v>3111</v>
      </c>
      <c r="G146" s="141" t="s">
        <v>224</v>
      </c>
      <c r="H146" s="142">
        <v>120</v>
      </c>
      <c r="I146" s="143"/>
      <c r="J146" s="144">
        <f>ROUND(I146*H146,2)</f>
        <v>0</v>
      </c>
      <c r="K146" s="140" t="s">
        <v>254</v>
      </c>
      <c r="L146" s="33"/>
      <c r="M146" s="145" t="s">
        <v>1</v>
      </c>
      <c r="N146" s="146" t="s">
        <v>52</v>
      </c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49" t="s">
        <v>226</v>
      </c>
      <c r="AT146" s="149" t="s">
        <v>221</v>
      </c>
      <c r="AU146" s="149" t="s">
        <v>96</v>
      </c>
      <c r="AY146" s="17" t="s">
        <v>219</v>
      </c>
      <c r="BE146" s="150">
        <f>IF(N146="základní",J146,0)</f>
        <v>0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7" t="s">
        <v>94</v>
      </c>
      <c r="BK146" s="150">
        <f>ROUND(I146*H146,2)</f>
        <v>0</v>
      </c>
      <c r="BL146" s="17" t="s">
        <v>226</v>
      </c>
      <c r="BM146" s="149" t="s">
        <v>3112</v>
      </c>
    </row>
    <row r="147" spans="2:65" s="1" customFormat="1" ht="11.25">
      <c r="B147" s="33"/>
      <c r="D147" s="179" t="s">
        <v>256</v>
      </c>
      <c r="F147" s="180" t="s">
        <v>3113</v>
      </c>
      <c r="I147" s="181"/>
      <c r="L147" s="33"/>
      <c r="M147" s="182"/>
      <c r="T147" s="57"/>
      <c r="AT147" s="17" t="s">
        <v>256</v>
      </c>
      <c r="AU147" s="17" t="s">
        <v>96</v>
      </c>
    </row>
    <row r="148" spans="2:65" s="14" customFormat="1" ht="11.25">
      <c r="B148" s="165"/>
      <c r="D148" s="152" t="s">
        <v>228</v>
      </c>
      <c r="E148" s="166" t="s">
        <v>1</v>
      </c>
      <c r="F148" s="167" t="s">
        <v>3114</v>
      </c>
      <c r="H148" s="168">
        <v>120</v>
      </c>
      <c r="I148" s="169"/>
      <c r="L148" s="165"/>
      <c r="M148" s="170"/>
      <c r="T148" s="171"/>
      <c r="AT148" s="166" t="s">
        <v>228</v>
      </c>
      <c r="AU148" s="166" t="s">
        <v>96</v>
      </c>
      <c r="AV148" s="14" t="s">
        <v>96</v>
      </c>
      <c r="AW148" s="14" t="s">
        <v>42</v>
      </c>
      <c r="AX148" s="14" t="s">
        <v>94</v>
      </c>
      <c r="AY148" s="166" t="s">
        <v>219</v>
      </c>
    </row>
    <row r="149" spans="2:65" s="1" customFormat="1" ht="16.5" customHeight="1">
      <c r="B149" s="33"/>
      <c r="C149" s="138" t="s">
        <v>295</v>
      </c>
      <c r="D149" s="138" t="s">
        <v>221</v>
      </c>
      <c r="E149" s="139" t="s">
        <v>3023</v>
      </c>
      <c r="F149" s="140" t="s">
        <v>3024</v>
      </c>
      <c r="G149" s="141" t="s">
        <v>224</v>
      </c>
      <c r="H149" s="142">
        <v>360</v>
      </c>
      <c r="I149" s="143"/>
      <c r="J149" s="144">
        <f>ROUND(I149*H149,2)</f>
        <v>0</v>
      </c>
      <c r="K149" s="140" t="s">
        <v>254</v>
      </c>
      <c r="L149" s="33"/>
      <c r="M149" s="145" t="s">
        <v>1</v>
      </c>
      <c r="N149" s="146" t="s">
        <v>52</v>
      </c>
      <c r="P149" s="147">
        <f>O149*H149</f>
        <v>0</v>
      </c>
      <c r="Q149" s="147">
        <v>0</v>
      </c>
      <c r="R149" s="147">
        <f>Q149*H149</f>
        <v>0</v>
      </c>
      <c r="S149" s="147">
        <v>0</v>
      </c>
      <c r="T149" s="148">
        <f>S149*H149</f>
        <v>0</v>
      </c>
      <c r="AR149" s="149" t="s">
        <v>226</v>
      </c>
      <c r="AT149" s="149" t="s">
        <v>221</v>
      </c>
      <c r="AU149" s="149" t="s">
        <v>96</v>
      </c>
      <c r="AY149" s="17" t="s">
        <v>219</v>
      </c>
      <c r="BE149" s="150">
        <f>IF(N149="základní",J149,0)</f>
        <v>0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7" t="s">
        <v>94</v>
      </c>
      <c r="BK149" s="150">
        <f>ROUND(I149*H149,2)</f>
        <v>0</v>
      </c>
      <c r="BL149" s="17" t="s">
        <v>226</v>
      </c>
      <c r="BM149" s="149" t="s">
        <v>3115</v>
      </c>
    </row>
    <row r="150" spans="2:65" s="1" customFormat="1" ht="11.25">
      <c r="B150" s="33"/>
      <c r="D150" s="179" t="s">
        <v>256</v>
      </c>
      <c r="F150" s="180" t="s">
        <v>3026</v>
      </c>
      <c r="I150" s="181"/>
      <c r="L150" s="33"/>
      <c r="M150" s="182"/>
      <c r="T150" s="57"/>
      <c r="AT150" s="17" t="s">
        <v>256</v>
      </c>
      <c r="AU150" s="17" t="s">
        <v>96</v>
      </c>
    </row>
    <row r="151" spans="2:65" s="14" customFormat="1" ht="11.25">
      <c r="B151" s="165"/>
      <c r="D151" s="152" t="s">
        <v>228</v>
      </c>
      <c r="E151" s="166" t="s">
        <v>1</v>
      </c>
      <c r="F151" s="167" t="s">
        <v>3116</v>
      </c>
      <c r="H151" s="168">
        <v>360</v>
      </c>
      <c r="I151" s="169"/>
      <c r="L151" s="165"/>
      <c r="M151" s="170"/>
      <c r="T151" s="171"/>
      <c r="AT151" s="166" t="s">
        <v>228</v>
      </c>
      <c r="AU151" s="166" t="s">
        <v>96</v>
      </c>
      <c r="AV151" s="14" t="s">
        <v>96</v>
      </c>
      <c r="AW151" s="14" t="s">
        <v>42</v>
      </c>
      <c r="AX151" s="14" t="s">
        <v>94</v>
      </c>
      <c r="AY151" s="166" t="s">
        <v>219</v>
      </c>
    </row>
    <row r="152" spans="2:65" s="1" customFormat="1" ht="21.75" customHeight="1">
      <c r="B152" s="33"/>
      <c r="C152" s="138" t="s">
        <v>301</v>
      </c>
      <c r="D152" s="138" t="s">
        <v>221</v>
      </c>
      <c r="E152" s="139" t="s">
        <v>3117</v>
      </c>
      <c r="F152" s="140" t="s">
        <v>3118</v>
      </c>
      <c r="G152" s="141" t="s">
        <v>224</v>
      </c>
      <c r="H152" s="142">
        <v>120</v>
      </c>
      <c r="I152" s="143"/>
      <c r="J152" s="144">
        <f>ROUND(I152*H152,2)</f>
        <v>0</v>
      </c>
      <c r="K152" s="140" t="s">
        <v>254</v>
      </c>
      <c r="L152" s="33"/>
      <c r="M152" s="145" t="s">
        <v>1</v>
      </c>
      <c r="N152" s="146" t="s">
        <v>52</v>
      </c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49" t="s">
        <v>226</v>
      </c>
      <c r="AT152" s="149" t="s">
        <v>221</v>
      </c>
      <c r="AU152" s="149" t="s">
        <v>96</v>
      </c>
      <c r="AY152" s="17" t="s">
        <v>219</v>
      </c>
      <c r="BE152" s="150">
        <f>IF(N152="základní",J152,0)</f>
        <v>0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7" t="s">
        <v>94</v>
      </c>
      <c r="BK152" s="150">
        <f>ROUND(I152*H152,2)</f>
        <v>0</v>
      </c>
      <c r="BL152" s="17" t="s">
        <v>226</v>
      </c>
      <c r="BM152" s="149" t="s">
        <v>3119</v>
      </c>
    </row>
    <row r="153" spans="2:65" s="1" customFormat="1" ht="11.25">
      <c r="B153" s="33"/>
      <c r="D153" s="179" t="s">
        <v>256</v>
      </c>
      <c r="F153" s="180" t="s">
        <v>3120</v>
      </c>
      <c r="I153" s="181"/>
      <c r="L153" s="33"/>
      <c r="M153" s="182"/>
      <c r="T153" s="57"/>
      <c r="AT153" s="17" t="s">
        <v>256</v>
      </c>
      <c r="AU153" s="17" t="s">
        <v>96</v>
      </c>
    </row>
    <row r="154" spans="2:65" s="14" customFormat="1" ht="11.25">
      <c r="B154" s="165"/>
      <c r="D154" s="152" t="s">
        <v>228</v>
      </c>
      <c r="E154" s="166" t="s">
        <v>1</v>
      </c>
      <c r="F154" s="167" t="s">
        <v>2301</v>
      </c>
      <c r="H154" s="168">
        <v>120</v>
      </c>
      <c r="I154" s="169"/>
      <c r="L154" s="165"/>
      <c r="M154" s="170"/>
      <c r="T154" s="171"/>
      <c r="AT154" s="166" t="s">
        <v>228</v>
      </c>
      <c r="AU154" s="166" t="s">
        <v>96</v>
      </c>
      <c r="AV154" s="14" t="s">
        <v>96</v>
      </c>
      <c r="AW154" s="14" t="s">
        <v>42</v>
      </c>
      <c r="AX154" s="14" t="s">
        <v>94</v>
      </c>
      <c r="AY154" s="166" t="s">
        <v>219</v>
      </c>
    </row>
    <row r="155" spans="2:65" s="1" customFormat="1" ht="21.75" customHeight="1">
      <c r="B155" s="33"/>
      <c r="C155" s="138" t="s">
        <v>170</v>
      </c>
      <c r="D155" s="138" t="s">
        <v>221</v>
      </c>
      <c r="E155" s="139" t="s">
        <v>3121</v>
      </c>
      <c r="F155" s="140" t="s">
        <v>3122</v>
      </c>
      <c r="G155" s="141" t="s">
        <v>382</v>
      </c>
      <c r="H155" s="142">
        <v>1612</v>
      </c>
      <c r="I155" s="143"/>
      <c r="J155" s="144">
        <f>ROUND(I155*H155,2)</f>
        <v>0</v>
      </c>
      <c r="K155" s="140" t="s">
        <v>254</v>
      </c>
      <c r="L155" s="33"/>
      <c r="M155" s="145" t="s">
        <v>1</v>
      </c>
      <c r="N155" s="146" t="s">
        <v>52</v>
      </c>
      <c r="P155" s="147">
        <f>O155*H155</f>
        <v>0</v>
      </c>
      <c r="Q155" s="147">
        <v>0</v>
      </c>
      <c r="R155" s="147">
        <f>Q155*H155</f>
        <v>0</v>
      </c>
      <c r="S155" s="147">
        <v>0</v>
      </c>
      <c r="T155" s="148">
        <f>S155*H155</f>
        <v>0</v>
      </c>
      <c r="AR155" s="149" t="s">
        <v>226</v>
      </c>
      <c r="AT155" s="149" t="s">
        <v>221</v>
      </c>
      <c r="AU155" s="149" t="s">
        <v>96</v>
      </c>
      <c r="AY155" s="17" t="s">
        <v>219</v>
      </c>
      <c r="BE155" s="150">
        <f>IF(N155="základní",J155,0)</f>
        <v>0</v>
      </c>
      <c r="BF155" s="150">
        <f>IF(N155="snížená",J155,0)</f>
        <v>0</v>
      </c>
      <c r="BG155" s="150">
        <f>IF(N155="zákl. přenesená",J155,0)</f>
        <v>0</v>
      </c>
      <c r="BH155" s="150">
        <f>IF(N155="sníž. přenesená",J155,0)</f>
        <v>0</v>
      </c>
      <c r="BI155" s="150">
        <f>IF(N155="nulová",J155,0)</f>
        <v>0</v>
      </c>
      <c r="BJ155" s="17" t="s">
        <v>94</v>
      </c>
      <c r="BK155" s="150">
        <f>ROUND(I155*H155,2)</f>
        <v>0</v>
      </c>
      <c r="BL155" s="17" t="s">
        <v>226</v>
      </c>
      <c r="BM155" s="149" t="s">
        <v>3123</v>
      </c>
    </row>
    <row r="156" spans="2:65" s="1" customFormat="1" ht="11.25">
      <c r="B156" s="33"/>
      <c r="D156" s="179" t="s">
        <v>256</v>
      </c>
      <c r="F156" s="180" t="s">
        <v>3124</v>
      </c>
      <c r="I156" s="181"/>
      <c r="L156" s="33"/>
      <c r="M156" s="182"/>
      <c r="T156" s="57"/>
      <c r="AT156" s="17" t="s">
        <v>256</v>
      </c>
      <c r="AU156" s="17" t="s">
        <v>96</v>
      </c>
    </row>
    <row r="157" spans="2:65" s="14" customFormat="1" ht="11.25">
      <c r="B157" s="165"/>
      <c r="D157" s="152" t="s">
        <v>228</v>
      </c>
      <c r="E157" s="166" t="s">
        <v>1</v>
      </c>
      <c r="F157" s="167" t="s">
        <v>3125</v>
      </c>
      <c r="H157" s="168">
        <v>652</v>
      </c>
      <c r="I157" s="169"/>
      <c r="L157" s="165"/>
      <c r="M157" s="170"/>
      <c r="T157" s="171"/>
      <c r="AT157" s="166" t="s">
        <v>228</v>
      </c>
      <c r="AU157" s="166" t="s">
        <v>96</v>
      </c>
      <c r="AV157" s="14" t="s">
        <v>96</v>
      </c>
      <c r="AW157" s="14" t="s">
        <v>42</v>
      </c>
      <c r="AX157" s="14" t="s">
        <v>87</v>
      </c>
      <c r="AY157" s="166" t="s">
        <v>219</v>
      </c>
    </row>
    <row r="158" spans="2:65" s="14" customFormat="1" ht="11.25">
      <c r="B158" s="165"/>
      <c r="D158" s="152" t="s">
        <v>228</v>
      </c>
      <c r="E158" s="166" t="s">
        <v>1</v>
      </c>
      <c r="F158" s="167" t="s">
        <v>3126</v>
      </c>
      <c r="H158" s="168">
        <v>180</v>
      </c>
      <c r="I158" s="169"/>
      <c r="L158" s="165"/>
      <c r="M158" s="170"/>
      <c r="T158" s="171"/>
      <c r="AT158" s="166" t="s">
        <v>228</v>
      </c>
      <c r="AU158" s="166" t="s">
        <v>96</v>
      </c>
      <c r="AV158" s="14" t="s">
        <v>96</v>
      </c>
      <c r="AW158" s="14" t="s">
        <v>42</v>
      </c>
      <c r="AX158" s="14" t="s">
        <v>87</v>
      </c>
      <c r="AY158" s="166" t="s">
        <v>219</v>
      </c>
    </row>
    <row r="159" spans="2:65" s="14" customFormat="1" ht="11.25">
      <c r="B159" s="165"/>
      <c r="D159" s="152" t="s">
        <v>228</v>
      </c>
      <c r="E159" s="166" t="s">
        <v>1</v>
      </c>
      <c r="F159" s="167" t="s">
        <v>3127</v>
      </c>
      <c r="H159" s="168">
        <v>780</v>
      </c>
      <c r="I159" s="169"/>
      <c r="L159" s="165"/>
      <c r="M159" s="170"/>
      <c r="T159" s="171"/>
      <c r="AT159" s="166" t="s">
        <v>228</v>
      </c>
      <c r="AU159" s="166" t="s">
        <v>96</v>
      </c>
      <c r="AV159" s="14" t="s">
        <v>96</v>
      </c>
      <c r="AW159" s="14" t="s">
        <v>42</v>
      </c>
      <c r="AX159" s="14" t="s">
        <v>87</v>
      </c>
      <c r="AY159" s="166" t="s">
        <v>219</v>
      </c>
    </row>
    <row r="160" spans="2:65" s="13" customFormat="1" ht="11.25">
      <c r="B160" s="158"/>
      <c r="D160" s="152" t="s">
        <v>228</v>
      </c>
      <c r="E160" s="159" t="s">
        <v>1</v>
      </c>
      <c r="F160" s="160" t="s">
        <v>242</v>
      </c>
      <c r="H160" s="161">
        <v>1612</v>
      </c>
      <c r="I160" s="162"/>
      <c r="L160" s="158"/>
      <c r="M160" s="163"/>
      <c r="T160" s="164"/>
      <c r="AT160" s="159" t="s">
        <v>228</v>
      </c>
      <c r="AU160" s="159" t="s">
        <v>96</v>
      </c>
      <c r="AV160" s="13" t="s">
        <v>236</v>
      </c>
      <c r="AW160" s="13" t="s">
        <v>42</v>
      </c>
      <c r="AX160" s="13" t="s">
        <v>94</v>
      </c>
      <c r="AY160" s="159" t="s">
        <v>219</v>
      </c>
    </row>
    <row r="161" spans="2:65" s="1" customFormat="1" ht="16.5" customHeight="1">
      <c r="B161" s="33"/>
      <c r="C161" s="138" t="s">
        <v>323</v>
      </c>
      <c r="D161" s="138" t="s">
        <v>221</v>
      </c>
      <c r="E161" s="139" t="s">
        <v>3128</v>
      </c>
      <c r="F161" s="140" t="s">
        <v>3129</v>
      </c>
      <c r="G161" s="141" t="s">
        <v>382</v>
      </c>
      <c r="H161" s="142">
        <v>832</v>
      </c>
      <c r="I161" s="143"/>
      <c r="J161" s="144">
        <f>ROUND(I161*H161,2)</f>
        <v>0</v>
      </c>
      <c r="K161" s="140" t="s">
        <v>254</v>
      </c>
      <c r="L161" s="33"/>
      <c r="M161" s="145" t="s">
        <v>1</v>
      </c>
      <c r="N161" s="146" t="s">
        <v>52</v>
      </c>
      <c r="P161" s="147">
        <f>O161*H161</f>
        <v>0</v>
      </c>
      <c r="Q161" s="147">
        <v>0</v>
      </c>
      <c r="R161" s="147">
        <f>Q161*H161</f>
        <v>0</v>
      </c>
      <c r="S161" s="147">
        <v>0</v>
      </c>
      <c r="T161" s="148">
        <f>S161*H161</f>
        <v>0</v>
      </c>
      <c r="AR161" s="149" t="s">
        <v>226</v>
      </c>
      <c r="AT161" s="149" t="s">
        <v>221</v>
      </c>
      <c r="AU161" s="149" t="s">
        <v>96</v>
      </c>
      <c r="AY161" s="17" t="s">
        <v>219</v>
      </c>
      <c r="BE161" s="150">
        <f>IF(N161="základní",J161,0)</f>
        <v>0</v>
      </c>
      <c r="BF161" s="150">
        <f>IF(N161="snížená",J161,0)</f>
        <v>0</v>
      </c>
      <c r="BG161" s="150">
        <f>IF(N161="zákl. přenesená",J161,0)</f>
        <v>0</v>
      </c>
      <c r="BH161" s="150">
        <f>IF(N161="sníž. přenesená",J161,0)</f>
        <v>0</v>
      </c>
      <c r="BI161" s="150">
        <f>IF(N161="nulová",J161,0)</f>
        <v>0</v>
      </c>
      <c r="BJ161" s="17" t="s">
        <v>94</v>
      </c>
      <c r="BK161" s="150">
        <f>ROUND(I161*H161,2)</f>
        <v>0</v>
      </c>
      <c r="BL161" s="17" t="s">
        <v>226</v>
      </c>
      <c r="BM161" s="149" t="s">
        <v>3130</v>
      </c>
    </row>
    <row r="162" spans="2:65" s="1" customFormat="1" ht="11.25">
      <c r="B162" s="33"/>
      <c r="D162" s="179" t="s">
        <v>256</v>
      </c>
      <c r="F162" s="180" t="s">
        <v>3131</v>
      </c>
      <c r="I162" s="181"/>
      <c r="L162" s="33"/>
      <c r="M162" s="182"/>
      <c r="T162" s="57"/>
      <c r="AT162" s="17" t="s">
        <v>256</v>
      </c>
      <c r="AU162" s="17" t="s">
        <v>96</v>
      </c>
    </row>
    <row r="163" spans="2:65" s="14" customFormat="1" ht="11.25">
      <c r="B163" s="165"/>
      <c r="D163" s="152" t="s">
        <v>228</v>
      </c>
      <c r="E163" s="166" t="s">
        <v>1</v>
      </c>
      <c r="F163" s="167" t="s">
        <v>3125</v>
      </c>
      <c r="H163" s="168">
        <v>652</v>
      </c>
      <c r="I163" s="169"/>
      <c r="L163" s="165"/>
      <c r="M163" s="170"/>
      <c r="T163" s="171"/>
      <c r="AT163" s="166" t="s">
        <v>228</v>
      </c>
      <c r="AU163" s="166" t="s">
        <v>96</v>
      </c>
      <c r="AV163" s="14" t="s">
        <v>96</v>
      </c>
      <c r="AW163" s="14" t="s">
        <v>42</v>
      </c>
      <c r="AX163" s="14" t="s">
        <v>87</v>
      </c>
      <c r="AY163" s="166" t="s">
        <v>219</v>
      </c>
    </row>
    <row r="164" spans="2:65" s="14" customFormat="1" ht="11.25">
      <c r="B164" s="165"/>
      <c r="D164" s="152" t="s">
        <v>228</v>
      </c>
      <c r="E164" s="166" t="s">
        <v>1</v>
      </c>
      <c r="F164" s="167" t="s">
        <v>3126</v>
      </c>
      <c r="H164" s="168">
        <v>180</v>
      </c>
      <c r="I164" s="169"/>
      <c r="L164" s="165"/>
      <c r="M164" s="170"/>
      <c r="T164" s="171"/>
      <c r="AT164" s="166" t="s">
        <v>228</v>
      </c>
      <c r="AU164" s="166" t="s">
        <v>96</v>
      </c>
      <c r="AV164" s="14" t="s">
        <v>96</v>
      </c>
      <c r="AW164" s="14" t="s">
        <v>42</v>
      </c>
      <c r="AX164" s="14" t="s">
        <v>87</v>
      </c>
      <c r="AY164" s="166" t="s">
        <v>219</v>
      </c>
    </row>
    <row r="165" spans="2:65" s="13" customFormat="1" ht="11.25">
      <c r="B165" s="158"/>
      <c r="D165" s="152" t="s">
        <v>228</v>
      </c>
      <c r="E165" s="159" t="s">
        <v>1</v>
      </c>
      <c r="F165" s="160" t="s">
        <v>242</v>
      </c>
      <c r="H165" s="161">
        <v>832</v>
      </c>
      <c r="I165" s="162"/>
      <c r="L165" s="158"/>
      <c r="M165" s="163"/>
      <c r="T165" s="164"/>
      <c r="AT165" s="159" t="s">
        <v>228</v>
      </c>
      <c r="AU165" s="159" t="s">
        <v>96</v>
      </c>
      <c r="AV165" s="13" t="s">
        <v>236</v>
      </c>
      <c r="AW165" s="13" t="s">
        <v>42</v>
      </c>
      <c r="AX165" s="13" t="s">
        <v>94</v>
      </c>
      <c r="AY165" s="159" t="s">
        <v>219</v>
      </c>
    </row>
    <row r="166" spans="2:65" s="1" customFormat="1" ht="16.5" customHeight="1">
      <c r="B166" s="33"/>
      <c r="C166" s="183" t="s">
        <v>8</v>
      </c>
      <c r="D166" s="183" t="s">
        <v>472</v>
      </c>
      <c r="E166" s="184" t="s">
        <v>3132</v>
      </c>
      <c r="F166" s="185" t="s">
        <v>3133</v>
      </c>
      <c r="G166" s="186" t="s">
        <v>382</v>
      </c>
      <c r="H166" s="187">
        <v>832</v>
      </c>
      <c r="I166" s="188"/>
      <c r="J166" s="189">
        <f>ROUND(I166*H166,2)</f>
        <v>0</v>
      </c>
      <c r="K166" s="185" t="s">
        <v>2740</v>
      </c>
      <c r="L166" s="190"/>
      <c r="M166" s="191" t="s">
        <v>1</v>
      </c>
      <c r="N166" s="192" t="s">
        <v>52</v>
      </c>
      <c r="P166" s="147">
        <f>O166*H166</f>
        <v>0</v>
      </c>
      <c r="Q166" s="147">
        <v>5.0000000000000001E-4</v>
      </c>
      <c r="R166" s="147">
        <f>Q166*H166</f>
        <v>0.41600000000000004</v>
      </c>
      <c r="S166" s="147">
        <v>0</v>
      </c>
      <c r="T166" s="148">
        <f>S166*H166</f>
        <v>0</v>
      </c>
      <c r="AR166" s="149" t="s">
        <v>295</v>
      </c>
      <c r="AT166" s="149" t="s">
        <v>472</v>
      </c>
      <c r="AU166" s="149" t="s">
        <v>96</v>
      </c>
      <c r="AY166" s="17" t="s">
        <v>219</v>
      </c>
      <c r="BE166" s="150">
        <f>IF(N166="základní",J166,0)</f>
        <v>0</v>
      </c>
      <c r="BF166" s="150">
        <f>IF(N166="snížená",J166,0)</f>
        <v>0</v>
      </c>
      <c r="BG166" s="150">
        <f>IF(N166="zákl. přenesená",J166,0)</f>
        <v>0</v>
      </c>
      <c r="BH166" s="150">
        <f>IF(N166="sníž. přenesená",J166,0)</f>
        <v>0</v>
      </c>
      <c r="BI166" s="150">
        <f>IF(N166="nulová",J166,0)</f>
        <v>0</v>
      </c>
      <c r="BJ166" s="17" t="s">
        <v>94</v>
      </c>
      <c r="BK166" s="150">
        <f>ROUND(I166*H166,2)</f>
        <v>0</v>
      </c>
      <c r="BL166" s="17" t="s">
        <v>226</v>
      </c>
      <c r="BM166" s="149" t="s">
        <v>3134</v>
      </c>
    </row>
    <row r="167" spans="2:65" s="14" customFormat="1" ht="11.25">
      <c r="B167" s="165"/>
      <c r="D167" s="152" t="s">
        <v>228</v>
      </c>
      <c r="E167" s="166" t="s">
        <v>1</v>
      </c>
      <c r="F167" s="167" t="s">
        <v>3135</v>
      </c>
      <c r="H167" s="168">
        <v>652</v>
      </c>
      <c r="I167" s="169"/>
      <c r="L167" s="165"/>
      <c r="M167" s="170"/>
      <c r="T167" s="171"/>
      <c r="AT167" s="166" t="s">
        <v>228</v>
      </c>
      <c r="AU167" s="166" t="s">
        <v>96</v>
      </c>
      <c r="AV167" s="14" t="s">
        <v>96</v>
      </c>
      <c r="AW167" s="14" t="s">
        <v>42</v>
      </c>
      <c r="AX167" s="14" t="s">
        <v>87</v>
      </c>
      <c r="AY167" s="166" t="s">
        <v>219</v>
      </c>
    </row>
    <row r="168" spans="2:65" s="14" customFormat="1" ht="11.25">
      <c r="B168" s="165"/>
      <c r="D168" s="152" t="s">
        <v>228</v>
      </c>
      <c r="E168" s="166" t="s">
        <v>1</v>
      </c>
      <c r="F168" s="167" t="s">
        <v>3136</v>
      </c>
      <c r="H168" s="168">
        <v>180</v>
      </c>
      <c r="I168" s="169"/>
      <c r="L168" s="165"/>
      <c r="M168" s="170"/>
      <c r="T168" s="171"/>
      <c r="AT168" s="166" t="s">
        <v>228</v>
      </c>
      <c r="AU168" s="166" t="s">
        <v>96</v>
      </c>
      <c r="AV168" s="14" t="s">
        <v>96</v>
      </c>
      <c r="AW168" s="14" t="s">
        <v>42</v>
      </c>
      <c r="AX168" s="14" t="s">
        <v>87</v>
      </c>
      <c r="AY168" s="166" t="s">
        <v>219</v>
      </c>
    </row>
    <row r="169" spans="2:65" s="13" customFormat="1" ht="11.25">
      <c r="B169" s="158"/>
      <c r="D169" s="152" t="s">
        <v>228</v>
      </c>
      <c r="E169" s="159" t="s">
        <v>1</v>
      </c>
      <c r="F169" s="160" t="s">
        <v>242</v>
      </c>
      <c r="H169" s="161">
        <v>832</v>
      </c>
      <c r="I169" s="162"/>
      <c r="L169" s="158"/>
      <c r="M169" s="163"/>
      <c r="T169" s="164"/>
      <c r="AT169" s="159" t="s">
        <v>228</v>
      </c>
      <c r="AU169" s="159" t="s">
        <v>96</v>
      </c>
      <c r="AV169" s="13" t="s">
        <v>236</v>
      </c>
      <c r="AW169" s="13" t="s">
        <v>42</v>
      </c>
      <c r="AX169" s="13" t="s">
        <v>94</v>
      </c>
      <c r="AY169" s="159" t="s">
        <v>219</v>
      </c>
    </row>
    <row r="170" spans="2:65" s="1" customFormat="1" ht="16.5" customHeight="1">
      <c r="B170" s="33"/>
      <c r="C170" s="138" t="s">
        <v>338</v>
      </c>
      <c r="D170" s="138" t="s">
        <v>221</v>
      </c>
      <c r="E170" s="139" t="s">
        <v>3137</v>
      </c>
      <c r="F170" s="140" t="s">
        <v>3138</v>
      </c>
      <c r="G170" s="141" t="s">
        <v>382</v>
      </c>
      <c r="H170" s="142">
        <v>3900</v>
      </c>
      <c r="I170" s="143"/>
      <c r="J170" s="144">
        <f>ROUND(I170*H170,2)</f>
        <v>0</v>
      </c>
      <c r="K170" s="140" t="s">
        <v>254</v>
      </c>
      <c r="L170" s="33"/>
      <c r="M170" s="145" t="s">
        <v>1</v>
      </c>
      <c r="N170" s="146" t="s">
        <v>52</v>
      </c>
      <c r="P170" s="147">
        <f>O170*H170</f>
        <v>0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AR170" s="149" t="s">
        <v>226</v>
      </c>
      <c r="AT170" s="149" t="s">
        <v>221</v>
      </c>
      <c r="AU170" s="149" t="s">
        <v>96</v>
      </c>
      <c r="AY170" s="17" t="s">
        <v>219</v>
      </c>
      <c r="BE170" s="150">
        <f>IF(N170="základní",J170,0)</f>
        <v>0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7" t="s">
        <v>94</v>
      </c>
      <c r="BK170" s="150">
        <f>ROUND(I170*H170,2)</f>
        <v>0</v>
      </c>
      <c r="BL170" s="17" t="s">
        <v>226</v>
      </c>
      <c r="BM170" s="149" t="s">
        <v>3139</v>
      </c>
    </row>
    <row r="171" spans="2:65" s="1" customFormat="1" ht="11.25">
      <c r="B171" s="33"/>
      <c r="D171" s="179" t="s">
        <v>256</v>
      </c>
      <c r="F171" s="180" t="s">
        <v>3140</v>
      </c>
      <c r="I171" s="181"/>
      <c r="L171" s="33"/>
      <c r="M171" s="182"/>
      <c r="T171" s="57"/>
      <c r="AT171" s="17" t="s">
        <v>256</v>
      </c>
      <c r="AU171" s="17" t="s">
        <v>96</v>
      </c>
    </row>
    <row r="172" spans="2:65" s="14" customFormat="1" ht="11.25">
      <c r="B172" s="165"/>
      <c r="D172" s="152" t="s">
        <v>228</v>
      </c>
      <c r="E172" s="166" t="s">
        <v>1</v>
      </c>
      <c r="F172" s="167" t="s">
        <v>3141</v>
      </c>
      <c r="H172" s="168">
        <v>3900</v>
      </c>
      <c r="I172" s="169"/>
      <c r="L172" s="165"/>
      <c r="M172" s="170"/>
      <c r="T172" s="171"/>
      <c r="AT172" s="166" t="s">
        <v>228</v>
      </c>
      <c r="AU172" s="166" t="s">
        <v>96</v>
      </c>
      <c r="AV172" s="14" t="s">
        <v>96</v>
      </c>
      <c r="AW172" s="14" t="s">
        <v>42</v>
      </c>
      <c r="AX172" s="14" t="s">
        <v>94</v>
      </c>
      <c r="AY172" s="166" t="s">
        <v>219</v>
      </c>
    </row>
    <row r="173" spans="2:65" s="1" customFormat="1" ht="16.5" customHeight="1">
      <c r="B173" s="33"/>
      <c r="C173" s="183" t="s">
        <v>345</v>
      </c>
      <c r="D173" s="183" t="s">
        <v>472</v>
      </c>
      <c r="E173" s="184" t="s">
        <v>3142</v>
      </c>
      <c r="F173" s="185" t="s">
        <v>3143</v>
      </c>
      <c r="G173" s="186" t="s">
        <v>382</v>
      </c>
      <c r="H173" s="187">
        <v>3900</v>
      </c>
      <c r="I173" s="188"/>
      <c r="J173" s="189">
        <f>ROUND(I173*H173,2)</f>
        <v>0</v>
      </c>
      <c r="K173" s="185" t="s">
        <v>2740</v>
      </c>
      <c r="L173" s="190"/>
      <c r="M173" s="191" t="s">
        <v>1</v>
      </c>
      <c r="N173" s="192" t="s">
        <v>52</v>
      </c>
      <c r="P173" s="147">
        <f>O173*H173</f>
        <v>0</v>
      </c>
      <c r="Q173" s="147">
        <v>1.0000000000000001E-5</v>
      </c>
      <c r="R173" s="147">
        <f>Q173*H173</f>
        <v>3.9E-2</v>
      </c>
      <c r="S173" s="147">
        <v>0</v>
      </c>
      <c r="T173" s="148">
        <f>S173*H173</f>
        <v>0</v>
      </c>
      <c r="AR173" s="149" t="s">
        <v>295</v>
      </c>
      <c r="AT173" s="149" t="s">
        <v>472</v>
      </c>
      <c r="AU173" s="149" t="s">
        <v>96</v>
      </c>
      <c r="AY173" s="17" t="s">
        <v>219</v>
      </c>
      <c r="BE173" s="150">
        <f>IF(N173="základní",J173,0)</f>
        <v>0</v>
      </c>
      <c r="BF173" s="150">
        <f>IF(N173="snížená",J173,0)</f>
        <v>0</v>
      </c>
      <c r="BG173" s="150">
        <f>IF(N173="zákl. přenesená",J173,0)</f>
        <v>0</v>
      </c>
      <c r="BH173" s="150">
        <f>IF(N173="sníž. přenesená",J173,0)</f>
        <v>0</v>
      </c>
      <c r="BI173" s="150">
        <f>IF(N173="nulová",J173,0)</f>
        <v>0</v>
      </c>
      <c r="BJ173" s="17" t="s">
        <v>94</v>
      </c>
      <c r="BK173" s="150">
        <f>ROUND(I173*H173,2)</f>
        <v>0</v>
      </c>
      <c r="BL173" s="17" t="s">
        <v>226</v>
      </c>
      <c r="BM173" s="149" t="s">
        <v>3144</v>
      </c>
    </row>
    <row r="174" spans="2:65" s="14" customFormat="1" ht="11.25">
      <c r="B174" s="165"/>
      <c r="D174" s="152" t="s">
        <v>228</v>
      </c>
      <c r="E174" s="166" t="s">
        <v>1</v>
      </c>
      <c r="F174" s="167" t="s">
        <v>3145</v>
      </c>
      <c r="H174" s="168">
        <v>3900</v>
      </c>
      <c r="I174" s="169"/>
      <c r="L174" s="165"/>
      <c r="M174" s="170"/>
      <c r="T174" s="171"/>
      <c r="AT174" s="166" t="s">
        <v>228</v>
      </c>
      <c r="AU174" s="166" t="s">
        <v>96</v>
      </c>
      <c r="AV174" s="14" t="s">
        <v>96</v>
      </c>
      <c r="AW174" s="14" t="s">
        <v>42</v>
      </c>
      <c r="AX174" s="14" t="s">
        <v>94</v>
      </c>
      <c r="AY174" s="166" t="s">
        <v>219</v>
      </c>
    </row>
    <row r="175" spans="2:65" s="1" customFormat="1" ht="16.5" customHeight="1">
      <c r="B175" s="33"/>
      <c r="C175" s="138" t="s">
        <v>352</v>
      </c>
      <c r="D175" s="138" t="s">
        <v>221</v>
      </c>
      <c r="E175" s="139" t="s">
        <v>2853</v>
      </c>
      <c r="F175" s="140" t="s">
        <v>2854</v>
      </c>
      <c r="G175" s="141" t="s">
        <v>319</v>
      </c>
      <c r="H175" s="142">
        <v>8.0000000000000002E-3</v>
      </c>
      <c r="I175" s="143"/>
      <c r="J175" s="144">
        <f>ROUND(I175*H175,2)</f>
        <v>0</v>
      </c>
      <c r="K175" s="140" t="s">
        <v>254</v>
      </c>
      <c r="L175" s="33"/>
      <c r="M175" s="145" t="s">
        <v>1</v>
      </c>
      <c r="N175" s="146" t="s">
        <v>52</v>
      </c>
      <c r="P175" s="147">
        <f>O175*H175</f>
        <v>0</v>
      </c>
      <c r="Q175" s="147">
        <v>0</v>
      </c>
      <c r="R175" s="147">
        <f>Q175*H175</f>
        <v>0</v>
      </c>
      <c r="S175" s="147">
        <v>0</v>
      </c>
      <c r="T175" s="148">
        <f>S175*H175</f>
        <v>0</v>
      </c>
      <c r="AR175" s="149" t="s">
        <v>226</v>
      </c>
      <c r="AT175" s="149" t="s">
        <v>221</v>
      </c>
      <c r="AU175" s="149" t="s">
        <v>96</v>
      </c>
      <c r="AY175" s="17" t="s">
        <v>219</v>
      </c>
      <c r="BE175" s="150">
        <f>IF(N175="základní",J175,0)</f>
        <v>0</v>
      </c>
      <c r="BF175" s="150">
        <f>IF(N175="snížená",J175,0)</f>
        <v>0</v>
      </c>
      <c r="BG175" s="150">
        <f>IF(N175="zákl. přenesená",J175,0)</f>
        <v>0</v>
      </c>
      <c r="BH175" s="150">
        <f>IF(N175="sníž. přenesená",J175,0)</f>
        <v>0</v>
      </c>
      <c r="BI175" s="150">
        <f>IF(N175="nulová",J175,0)</f>
        <v>0</v>
      </c>
      <c r="BJ175" s="17" t="s">
        <v>94</v>
      </c>
      <c r="BK175" s="150">
        <f>ROUND(I175*H175,2)</f>
        <v>0</v>
      </c>
      <c r="BL175" s="17" t="s">
        <v>226</v>
      </c>
      <c r="BM175" s="149" t="s">
        <v>3146</v>
      </c>
    </row>
    <row r="176" spans="2:65" s="1" customFormat="1" ht="11.25">
      <c r="B176" s="33"/>
      <c r="D176" s="179" t="s">
        <v>256</v>
      </c>
      <c r="F176" s="180" t="s">
        <v>2856</v>
      </c>
      <c r="I176" s="181"/>
      <c r="L176" s="33"/>
      <c r="M176" s="182"/>
      <c r="T176" s="57"/>
      <c r="AT176" s="17" t="s">
        <v>256</v>
      </c>
      <c r="AU176" s="17" t="s">
        <v>96</v>
      </c>
    </row>
    <row r="177" spans="2:65" s="14" customFormat="1" ht="11.25">
      <c r="B177" s="165"/>
      <c r="D177" s="152" t="s">
        <v>228</v>
      </c>
      <c r="E177" s="166" t="s">
        <v>1</v>
      </c>
      <c r="F177" s="167" t="s">
        <v>3147</v>
      </c>
      <c r="H177" s="168">
        <v>8.0000000000000002E-3</v>
      </c>
      <c r="I177" s="169"/>
      <c r="L177" s="165"/>
      <c r="M177" s="170"/>
      <c r="T177" s="171"/>
      <c r="AT177" s="166" t="s">
        <v>228</v>
      </c>
      <c r="AU177" s="166" t="s">
        <v>96</v>
      </c>
      <c r="AV177" s="14" t="s">
        <v>96</v>
      </c>
      <c r="AW177" s="14" t="s">
        <v>42</v>
      </c>
      <c r="AX177" s="14" t="s">
        <v>94</v>
      </c>
      <c r="AY177" s="166" t="s">
        <v>219</v>
      </c>
    </row>
    <row r="178" spans="2:65" s="1" customFormat="1" ht="16.5" customHeight="1">
      <c r="B178" s="33"/>
      <c r="C178" s="183" t="s">
        <v>359</v>
      </c>
      <c r="D178" s="183" t="s">
        <v>472</v>
      </c>
      <c r="E178" s="184" t="s">
        <v>2858</v>
      </c>
      <c r="F178" s="185" t="s">
        <v>2859</v>
      </c>
      <c r="G178" s="186" t="s">
        <v>382</v>
      </c>
      <c r="H178" s="187">
        <v>832</v>
      </c>
      <c r="I178" s="188"/>
      <c r="J178" s="189">
        <f>ROUND(I178*H178,2)</f>
        <v>0</v>
      </c>
      <c r="K178" s="185" t="s">
        <v>2740</v>
      </c>
      <c r="L178" s="190"/>
      <c r="M178" s="191" t="s">
        <v>1</v>
      </c>
      <c r="N178" s="192" t="s">
        <v>52</v>
      </c>
      <c r="P178" s="147">
        <f>O178*H178</f>
        <v>0</v>
      </c>
      <c r="Q178" s="147">
        <v>0</v>
      </c>
      <c r="R178" s="147">
        <f>Q178*H178</f>
        <v>0</v>
      </c>
      <c r="S178" s="147">
        <v>0</v>
      </c>
      <c r="T178" s="148">
        <f>S178*H178</f>
        <v>0</v>
      </c>
      <c r="AR178" s="149" t="s">
        <v>295</v>
      </c>
      <c r="AT178" s="149" t="s">
        <v>472</v>
      </c>
      <c r="AU178" s="149" t="s">
        <v>96</v>
      </c>
      <c r="AY178" s="17" t="s">
        <v>219</v>
      </c>
      <c r="BE178" s="150">
        <f>IF(N178="základní",J178,0)</f>
        <v>0</v>
      </c>
      <c r="BF178" s="150">
        <f>IF(N178="snížená",J178,0)</f>
        <v>0</v>
      </c>
      <c r="BG178" s="150">
        <f>IF(N178="zákl. přenesená",J178,0)</f>
        <v>0</v>
      </c>
      <c r="BH178" s="150">
        <f>IF(N178="sníž. přenesená",J178,0)</f>
        <v>0</v>
      </c>
      <c r="BI178" s="150">
        <f>IF(N178="nulová",J178,0)</f>
        <v>0</v>
      </c>
      <c r="BJ178" s="17" t="s">
        <v>94</v>
      </c>
      <c r="BK178" s="150">
        <f>ROUND(I178*H178,2)</f>
        <v>0</v>
      </c>
      <c r="BL178" s="17" t="s">
        <v>226</v>
      </c>
      <c r="BM178" s="149" t="s">
        <v>3148</v>
      </c>
    </row>
    <row r="179" spans="2:65" s="14" customFormat="1" ht="11.25">
      <c r="B179" s="165"/>
      <c r="D179" s="152" t="s">
        <v>228</v>
      </c>
      <c r="E179" s="166" t="s">
        <v>1</v>
      </c>
      <c r="F179" s="167" t="s">
        <v>3149</v>
      </c>
      <c r="H179" s="168">
        <v>832</v>
      </c>
      <c r="I179" s="169"/>
      <c r="L179" s="165"/>
      <c r="M179" s="170"/>
      <c r="T179" s="171"/>
      <c r="AT179" s="166" t="s">
        <v>228</v>
      </c>
      <c r="AU179" s="166" t="s">
        <v>96</v>
      </c>
      <c r="AV179" s="14" t="s">
        <v>96</v>
      </c>
      <c r="AW179" s="14" t="s">
        <v>42</v>
      </c>
      <c r="AX179" s="14" t="s">
        <v>94</v>
      </c>
      <c r="AY179" s="166" t="s">
        <v>219</v>
      </c>
    </row>
    <row r="180" spans="2:65" s="1" customFormat="1" ht="16.5" customHeight="1">
      <c r="B180" s="33"/>
      <c r="C180" s="138" t="s">
        <v>366</v>
      </c>
      <c r="D180" s="138" t="s">
        <v>221</v>
      </c>
      <c r="E180" s="139" t="s">
        <v>2973</v>
      </c>
      <c r="F180" s="140" t="s">
        <v>2974</v>
      </c>
      <c r="G180" s="141" t="s">
        <v>224</v>
      </c>
      <c r="H180" s="142">
        <v>120</v>
      </c>
      <c r="I180" s="143"/>
      <c r="J180" s="144">
        <f>ROUND(I180*H180,2)</f>
        <v>0</v>
      </c>
      <c r="K180" s="140" t="s">
        <v>254</v>
      </c>
      <c r="L180" s="33"/>
      <c r="M180" s="145" t="s">
        <v>1</v>
      </c>
      <c r="N180" s="146" t="s">
        <v>52</v>
      </c>
      <c r="P180" s="147">
        <f>O180*H180</f>
        <v>0</v>
      </c>
      <c r="Q180" s="147">
        <v>0</v>
      </c>
      <c r="R180" s="147">
        <f>Q180*H180</f>
        <v>0</v>
      </c>
      <c r="S180" s="147">
        <v>0</v>
      </c>
      <c r="T180" s="148">
        <f>S180*H180</f>
        <v>0</v>
      </c>
      <c r="AR180" s="149" t="s">
        <v>226</v>
      </c>
      <c r="AT180" s="149" t="s">
        <v>221</v>
      </c>
      <c r="AU180" s="149" t="s">
        <v>96</v>
      </c>
      <c r="AY180" s="17" t="s">
        <v>219</v>
      </c>
      <c r="BE180" s="150">
        <f>IF(N180="základní",J180,0)</f>
        <v>0</v>
      </c>
      <c r="BF180" s="150">
        <f>IF(N180="snížená",J180,0)</f>
        <v>0</v>
      </c>
      <c r="BG180" s="150">
        <f>IF(N180="zákl. přenesená",J180,0)</f>
        <v>0</v>
      </c>
      <c r="BH180" s="150">
        <f>IF(N180="sníž. přenesená",J180,0)</f>
        <v>0</v>
      </c>
      <c r="BI180" s="150">
        <f>IF(N180="nulová",J180,0)</f>
        <v>0</v>
      </c>
      <c r="BJ180" s="17" t="s">
        <v>94</v>
      </c>
      <c r="BK180" s="150">
        <f>ROUND(I180*H180,2)</f>
        <v>0</v>
      </c>
      <c r="BL180" s="17" t="s">
        <v>226</v>
      </c>
      <c r="BM180" s="149" t="s">
        <v>3150</v>
      </c>
    </row>
    <row r="181" spans="2:65" s="1" customFormat="1" ht="11.25">
      <c r="B181" s="33"/>
      <c r="D181" s="179" t="s">
        <v>256</v>
      </c>
      <c r="F181" s="180" t="s">
        <v>2976</v>
      </c>
      <c r="I181" s="181"/>
      <c r="L181" s="33"/>
      <c r="M181" s="182"/>
      <c r="T181" s="57"/>
      <c r="AT181" s="17" t="s">
        <v>256</v>
      </c>
      <c r="AU181" s="17" t="s">
        <v>96</v>
      </c>
    </row>
    <row r="182" spans="2:65" s="14" customFormat="1" ht="11.25">
      <c r="B182" s="165"/>
      <c r="D182" s="152" t="s">
        <v>228</v>
      </c>
      <c r="E182" s="166" t="s">
        <v>1</v>
      </c>
      <c r="F182" s="167" t="s">
        <v>3151</v>
      </c>
      <c r="H182" s="168">
        <v>120</v>
      </c>
      <c r="I182" s="169"/>
      <c r="L182" s="165"/>
      <c r="M182" s="170"/>
      <c r="T182" s="171"/>
      <c r="AT182" s="166" t="s">
        <v>228</v>
      </c>
      <c r="AU182" s="166" t="s">
        <v>96</v>
      </c>
      <c r="AV182" s="14" t="s">
        <v>96</v>
      </c>
      <c r="AW182" s="14" t="s">
        <v>42</v>
      </c>
      <c r="AX182" s="14" t="s">
        <v>94</v>
      </c>
      <c r="AY182" s="166" t="s">
        <v>219</v>
      </c>
    </row>
    <row r="183" spans="2:65" s="1" customFormat="1" ht="16.5" customHeight="1">
      <c r="B183" s="33"/>
      <c r="C183" s="183" t="s">
        <v>373</v>
      </c>
      <c r="D183" s="183" t="s">
        <v>472</v>
      </c>
      <c r="E183" s="184" t="s">
        <v>2978</v>
      </c>
      <c r="F183" s="185" t="s">
        <v>2979</v>
      </c>
      <c r="G183" s="186" t="s">
        <v>319</v>
      </c>
      <c r="H183" s="187">
        <v>11.4</v>
      </c>
      <c r="I183" s="188"/>
      <c r="J183" s="189">
        <f>ROUND(I183*H183,2)</f>
        <v>0</v>
      </c>
      <c r="K183" s="185" t="s">
        <v>254</v>
      </c>
      <c r="L183" s="190"/>
      <c r="M183" s="191" t="s">
        <v>1</v>
      </c>
      <c r="N183" s="192" t="s">
        <v>52</v>
      </c>
      <c r="P183" s="147">
        <f>O183*H183</f>
        <v>0</v>
      </c>
      <c r="Q183" s="147">
        <v>1</v>
      </c>
      <c r="R183" s="147">
        <f>Q183*H183</f>
        <v>11.4</v>
      </c>
      <c r="S183" s="147">
        <v>0</v>
      </c>
      <c r="T183" s="148">
        <f>S183*H183</f>
        <v>0</v>
      </c>
      <c r="AR183" s="149" t="s">
        <v>295</v>
      </c>
      <c r="AT183" s="149" t="s">
        <v>472</v>
      </c>
      <c r="AU183" s="149" t="s">
        <v>96</v>
      </c>
      <c r="AY183" s="17" t="s">
        <v>219</v>
      </c>
      <c r="BE183" s="150">
        <f>IF(N183="základní",J183,0)</f>
        <v>0</v>
      </c>
      <c r="BF183" s="150">
        <f>IF(N183="snížená",J183,0)</f>
        <v>0</v>
      </c>
      <c r="BG183" s="150">
        <f>IF(N183="zákl. přenesená",J183,0)</f>
        <v>0</v>
      </c>
      <c r="BH183" s="150">
        <f>IF(N183="sníž. přenesená",J183,0)</f>
        <v>0</v>
      </c>
      <c r="BI183" s="150">
        <f>IF(N183="nulová",J183,0)</f>
        <v>0</v>
      </c>
      <c r="BJ183" s="17" t="s">
        <v>94</v>
      </c>
      <c r="BK183" s="150">
        <f>ROUND(I183*H183,2)</f>
        <v>0</v>
      </c>
      <c r="BL183" s="17" t="s">
        <v>226</v>
      </c>
      <c r="BM183" s="149" t="s">
        <v>3152</v>
      </c>
    </row>
    <row r="184" spans="2:65" s="14" customFormat="1" ht="11.25">
      <c r="B184" s="165"/>
      <c r="D184" s="152" t="s">
        <v>228</v>
      </c>
      <c r="E184" s="166" t="s">
        <v>1</v>
      </c>
      <c r="F184" s="167" t="s">
        <v>3153</v>
      </c>
      <c r="H184" s="168">
        <v>11.4</v>
      </c>
      <c r="I184" s="169"/>
      <c r="L184" s="165"/>
      <c r="M184" s="170"/>
      <c r="T184" s="171"/>
      <c r="AT184" s="166" t="s">
        <v>228</v>
      </c>
      <c r="AU184" s="166" t="s">
        <v>96</v>
      </c>
      <c r="AV184" s="14" t="s">
        <v>96</v>
      </c>
      <c r="AW184" s="14" t="s">
        <v>42</v>
      </c>
      <c r="AX184" s="14" t="s">
        <v>94</v>
      </c>
      <c r="AY184" s="166" t="s">
        <v>219</v>
      </c>
    </row>
    <row r="185" spans="2:65" s="1" customFormat="1" ht="16.5" customHeight="1">
      <c r="B185" s="33"/>
      <c r="C185" s="138" t="s">
        <v>379</v>
      </c>
      <c r="D185" s="138" t="s">
        <v>221</v>
      </c>
      <c r="E185" s="139" t="s">
        <v>3056</v>
      </c>
      <c r="F185" s="140" t="s">
        <v>3057</v>
      </c>
      <c r="G185" s="141" t="s">
        <v>272</v>
      </c>
      <c r="H185" s="142">
        <v>4.8</v>
      </c>
      <c r="I185" s="143"/>
      <c r="J185" s="144">
        <f>ROUND(I185*H185,2)</f>
        <v>0</v>
      </c>
      <c r="K185" s="140" t="s">
        <v>254</v>
      </c>
      <c r="L185" s="33"/>
      <c r="M185" s="145" t="s">
        <v>1</v>
      </c>
      <c r="N185" s="146" t="s">
        <v>52</v>
      </c>
      <c r="P185" s="147">
        <f>O185*H185</f>
        <v>0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AR185" s="149" t="s">
        <v>226</v>
      </c>
      <c r="AT185" s="149" t="s">
        <v>221</v>
      </c>
      <c r="AU185" s="149" t="s">
        <v>96</v>
      </c>
      <c r="AY185" s="17" t="s">
        <v>219</v>
      </c>
      <c r="BE185" s="150">
        <f>IF(N185="základní",J185,0)</f>
        <v>0</v>
      </c>
      <c r="BF185" s="150">
        <f>IF(N185="snížená",J185,0)</f>
        <v>0</v>
      </c>
      <c r="BG185" s="150">
        <f>IF(N185="zákl. přenesená",J185,0)</f>
        <v>0</v>
      </c>
      <c r="BH185" s="150">
        <f>IF(N185="sníž. přenesená",J185,0)</f>
        <v>0</v>
      </c>
      <c r="BI185" s="150">
        <f>IF(N185="nulová",J185,0)</f>
        <v>0</v>
      </c>
      <c r="BJ185" s="17" t="s">
        <v>94</v>
      </c>
      <c r="BK185" s="150">
        <f>ROUND(I185*H185,2)</f>
        <v>0</v>
      </c>
      <c r="BL185" s="17" t="s">
        <v>226</v>
      </c>
      <c r="BM185" s="149" t="s">
        <v>3154</v>
      </c>
    </row>
    <row r="186" spans="2:65" s="1" customFormat="1" ht="11.25">
      <c r="B186" s="33"/>
      <c r="D186" s="179" t="s">
        <v>256</v>
      </c>
      <c r="F186" s="180" t="s">
        <v>3059</v>
      </c>
      <c r="I186" s="181"/>
      <c r="L186" s="33"/>
      <c r="M186" s="182"/>
      <c r="T186" s="57"/>
      <c r="AT186" s="17" t="s">
        <v>256</v>
      </c>
      <c r="AU186" s="17" t="s">
        <v>96</v>
      </c>
    </row>
    <row r="187" spans="2:65" s="14" customFormat="1" ht="11.25">
      <c r="B187" s="165"/>
      <c r="D187" s="152" t="s">
        <v>228</v>
      </c>
      <c r="E187" s="166" t="s">
        <v>1</v>
      </c>
      <c r="F187" s="167" t="s">
        <v>3155</v>
      </c>
      <c r="H187" s="168">
        <v>4.8</v>
      </c>
      <c r="I187" s="169"/>
      <c r="L187" s="165"/>
      <c r="M187" s="170"/>
      <c r="T187" s="171"/>
      <c r="AT187" s="166" t="s">
        <v>228</v>
      </c>
      <c r="AU187" s="166" t="s">
        <v>96</v>
      </c>
      <c r="AV187" s="14" t="s">
        <v>96</v>
      </c>
      <c r="AW187" s="14" t="s">
        <v>42</v>
      </c>
      <c r="AX187" s="14" t="s">
        <v>94</v>
      </c>
      <c r="AY187" s="166" t="s">
        <v>219</v>
      </c>
    </row>
    <row r="188" spans="2:65" s="1" customFormat="1" ht="16.5" customHeight="1">
      <c r="B188" s="33"/>
      <c r="C188" s="138" t="s">
        <v>387</v>
      </c>
      <c r="D188" s="138" t="s">
        <v>221</v>
      </c>
      <c r="E188" s="139" t="s">
        <v>2899</v>
      </c>
      <c r="F188" s="140" t="s">
        <v>2900</v>
      </c>
      <c r="G188" s="141" t="s">
        <v>272</v>
      </c>
      <c r="H188" s="142">
        <v>4.8</v>
      </c>
      <c r="I188" s="143"/>
      <c r="J188" s="144">
        <f>ROUND(I188*H188,2)</f>
        <v>0</v>
      </c>
      <c r="K188" s="140" t="s">
        <v>254</v>
      </c>
      <c r="L188" s="33"/>
      <c r="M188" s="145" t="s">
        <v>1</v>
      </c>
      <c r="N188" s="146" t="s">
        <v>52</v>
      </c>
      <c r="P188" s="147">
        <f>O188*H188</f>
        <v>0</v>
      </c>
      <c r="Q188" s="147">
        <v>0</v>
      </c>
      <c r="R188" s="147">
        <f>Q188*H188</f>
        <v>0</v>
      </c>
      <c r="S188" s="147">
        <v>0</v>
      </c>
      <c r="T188" s="148">
        <f>S188*H188</f>
        <v>0</v>
      </c>
      <c r="AR188" s="149" t="s">
        <v>226</v>
      </c>
      <c r="AT188" s="149" t="s">
        <v>221</v>
      </c>
      <c r="AU188" s="149" t="s">
        <v>96</v>
      </c>
      <c r="AY188" s="17" t="s">
        <v>219</v>
      </c>
      <c r="BE188" s="150">
        <f>IF(N188="základní",J188,0)</f>
        <v>0</v>
      </c>
      <c r="BF188" s="150">
        <f>IF(N188="snížená",J188,0)</f>
        <v>0</v>
      </c>
      <c r="BG188" s="150">
        <f>IF(N188="zákl. přenesená",J188,0)</f>
        <v>0</v>
      </c>
      <c r="BH188" s="150">
        <f>IF(N188="sníž. přenesená",J188,0)</f>
        <v>0</v>
      </c>
      <c r="BI188" s="150">
        <f>IF(N188="nulová",J188,0)</f>
        <v>0</v>
      </c>
      <c r="BJ188" s="17" t="s">
        <v>94</v>
      </c>
      <c r="BK188" s="150">
        <f>ROUND(I188*H188,2)</f>
        <v>0</v>
      </c>
      <c r="BL188" s="17" t="s">
        <v>226</v>
      </c>
      <c r="BM188" s="149" t="s">
        <v>3156</v>
      </c>
    </row>
    <row r="189" spans="2:65" s="1" customFormat="1" ht="11.25">
      <c r="B189" s="33"/>
      <c r="D189" s="179" t="s">
        <v>256</v>
      </c>
      <c r="F189" s="180" t="s">
        <v>2902</v>
      </c>
      <c r="I189" s="181"/>
      <c r="L189" s="33"/>
      <c r="M189" s="182"/>
      <c r="T189" s="57"/>
      <c r="AT189" s="17" t="s">
        <v>256</v>
      </c>
      <c r="AU189" s="17" t="s">
        <v>96</v>
      </c>
    </row>
    <row r="190" spans="2:65" s="14" customFormat="1" ht="11.25">
      <c r="B190" s="165"/>
      <c r="D190" s="152" t="s">
        <v>228</v>
      </c>
      <c r="E190" s="166" t="s">
        <v>1</v>
      </c>
      <c r="F190" s="167" t="s">
        <v>3157</v>
      </c>
      <c r="H190" s="168">
        <v>4.8</v>
      </c>
      <c r="I190" s="169"/>
      <c r="L190" s="165"/>
      <c r="M190" s="170"/>
      <c r="T190" s="171"/>
      <c r="AT190" s="166" t="s">
        <v>228</v>
      </c>
      <c r="AU190" s="166" t="s">
        <v>96</v>
      </c>
      <c r="AV190" s="14" t="s">
        <v>96</v>
      </c>
      <c r="AW190" s="14" t="s">
        <v>42</v>
      </c>
      <c r="AX190" s="14" t="s">
        <v>94</v>
      </c>
      <c r="AY190" s="166" t="s">
        <v>219</v>
      </c>
    </row>
    <row r="191" spans="2:65" s="11" customFormat="1" ht="22.9" customHeight="1">
      <c r="B191" s="126"/>
      <c r="D191" s="127" t="s">
        <v>86</v>
      </c>
      <c r="E191" s="136" t="s">
        <v>2913</v>
      </c>
      <c r="F191" s="136" t="s">
        <v>2914</v>
      </c>
      <c r="I191" s="129"/>
      <c r="J191" s="137">
        <f>BK191</f>
        <v>0</v>
      </c>
      <c r="L191" s="126"/>
      <c r="M191" s="131"/>
      <c r="P191" s="132">
        <f>SUM(P192:P203)</f>
        <v>0</v>
      </c>
      <c r="R191" s="132">
        <f>SUM(R192:R203)</f>
        <v>0</v>
      </c>
      <c r="T191" s="133">
        <f>SUM(T192:T203)</f>
        <v>0</v>
      </c>
      <c r="AR191" s="127" t="s">
        <v>94</v>
      </c>
      <c r="AT191" s="134" t="s">
        <v>86</v>
      </c>
      <c r="AU191" s="134" t="s">
        <v>94</v>
      </c>
      <c r="AY191" s="127" t="s">
        <v>219</v>
      </c>
      <c r="BK191" s="135">
        <f>SUM(BK192:BK203)</f>
        <v>0</v>
      </c>
    </row>
    <row r="192" spans="2:65" s="1" customFormat="1" ht="33" customHeight="1">
      <c r="B192" s="33"/>
      <c r="C192" s="138" t="s">
        <v>7</v>
      </c>
      <c r="D192" s="138" t="s">
        <v>221</v>
      </c>
      <c r="E192" s="139" t="s">
        <v>2915</v>
      </c>
      <c r="F192" s="140" t="s">
        <v>2916</v>
      </c>
      <c r="G192" s="141" t="s">
        <v>319</v>
      </c>
      <c r="H192" s="142">
        <v>1.7000000000000001E-2</v>
      </c>
      <c r="I192" s="143"/>
      <c r="J192" s="144">
        <f>ROUND(I192*H192,2)</f>
        <v>0</v>
      </c>
      <c r="K192" s="140" t="s">
        <v>2740</v>
      </c>
      <c r="L192" s="33"/>
      <c r="M192" s="145" t="s">
        <v>1</v>
      </c>
      <c r="N192" s="146" t="s">
        <v>52</v>
      </c>
      <c r="P192" s="147">
        <f>O192*H192</f>
        <v>0</v>
      </c>
      <c r="Q192" s="147">
        <v>0</v>
      </c>
      <c r="R192" s="147">
        <f>Q192*H192</f>
        <v>0</v>
      </c>
      <c r="S192" s="147">
        <v>0</v>
      </c>
      <c r="T192" s="148">
        <f>S192*H192</f>
        <v>0</v>
      </c>
      <c r="AR192" s="149" t="s">
        <v>226</v>
      </c>
      <c r="AT192" s="149" t="s">
        <v>221</v>
      </c>
      <c r="AU192" s="149" t="s">
        <v>96</v>
      </c>
      <c r="AY192" s="17" t="s">
        <v>219</v>
      </c>
      <c r="BE192" s="150">
        <f>IF(N192="základní",J192,0)</f>
        <v>0</v>
      </c>
      <c r="BF192" s="150">
        <f>IF(N192="snížená",J192,0)</f>
        <v>0</v>
      </c>
      <c r="BG192" s="150">
        <f>IF(N192="zákl. přenesená",J192,0)</f>
        <v>0</v>
      </c>
      <c r="BH192" s="150">
        <f>IF(N192="sníž. přenesená",J192,0)</f>
        <v>0</v>
      </c>
      <c r="BI192" s="150">
        <f>IF(N192="nulová",J192,0)</f>
        <v>0</v>
      </c>
      <c r="BJ192" s="17" t="s">
        <v>94</v>
      </c>
      <c r="BK192" s="150">
        <f>ROUND(I192*H192,2)</f>
        <v>0</v>
      </c>
      <c r="BL192" s="17" t="s">
        <v>226</v>
      </c>
      <c r="BM192" s="149" t="s">
        <v>3158</v>
      </c>
    </row>
    <row r="193" spans="2:65" s="12" customFormat="1" ht="11.25">
      <c r="B193" s="151"/>
      <c r="D193" s="152" t="s">
        <v>228</v>
      </c>
      <c r="E193" s="153" t="s">
        <v>1</v>
      </c>
      <c r="F193" s="154" t="s">
        <v>2766</v>
      </c>
      <c r="H193" s="153" t="s">
        <v>1</v>
      </c>
      <c r="I193" s="155"/>
      <c r="L193" s="151"/>
      <c r="M193" s="156"/>
      <c r="T193" s="157"/>
      <c r="AT193" s="153" t="s">
        <v>228</v>
      </c>
      <c r="AU193" s="153" t="s">
        <v>96</v>
      </c>
      <c r="AV193" s="12" t="s">
        <v>94</v>
      </c>
      <c r="AW193" s="12" t="s">
        <v>42</v>
      </c>
      <c r="AX193" s="12" t="s">
        <v>87</v>
      </c>
      <c r="AY193" s="153" t="s">
        <v>219</v>
      </c>
    </row>
    <row r="194" spans="2:65" s="14" customFormat="1" ht="11.25">
      <c r="B194" s="165"/>
      <c r="D194" s="152" t="s">
        <v>228</v>
      </c>
      <c r="E194" s="166" t="s">
        <v>1</v>
      </c>
      <c r="F194" s="167" t="s">
        <v>3159</v>
      </c>
      <c r="H194" s="168">
        <v>1.7000000000000001E-2</v>
      </c>
      <c r="I194" s="169"/>
      <c r="L194" s="165"/>
      <c r="M194" s="170"/>
      <c r="T194" s="171"/>
      <c r="AT194" s="166" t="s">
        <v>228</v>
      </c>
      <c r="AU194" s="166" t="s">
        <v>96</v>
      </c>
      <c r="AV194" s="14" t="s">
        <v>96</v>
      </c>
      <c r="AW194" s="14" t="s">
        <v>42</v>
      </c>
      <c r="AX194" s="14" t="s">
        <v>94</v>
      </c>
      <c r="AY194" s="166" t="s">
        <v>219</v>
      </c>
    </row>
    <row r="195" spans="2:65" s="1" customFormat="1" ht="16.5" customHeight="1">
      <c r="B195" s="33"/>
      <c r="C195" s="138" t="s">
        <v>399</v>
      </c>
      <c r="D195" s="138" t="s">
        <v>221</v>
      </c>
      <c r="E195" s="139" t="s">
        <v>2993</v>
      </c>
      <c r="F195" s="140" t="s">
        <v>2994</v>
      </c>
      <c r="G195" s="141" t="s">
        <v>224</v>
      </c>
      <c r="H195" s="142">
        <v>120</v>
      </c>
      <c r="I195" s="143"/>
      <c r="J195" s="144">
        <f>ROUND(I195*H195,2)</f>
        <v>0</v>
      </c>
      <c r="K195" s="140" t="s">
        <v>254</v>
      </c>
      <c r="L195" s="33"/>
      <c r="M195" s="145" t="s">
        <v>1</v>
      </c>
      <c r="N195" s="146" t="s">
        <v>52</v>
      </c>
      <c r="P195" s="147">
        <f>O195*H195</f>
        <v>0</v>
      </c>
      <c r="Q195" s="147">
        <v>0</v>
      </c>
      <c r="R195" s="147">
        <f>Q195*H195</f>
        <v>0</v>
      </c>
      <c r="S195" s="147">
        <v>0</v>
      </c>
      <c r="T195" s="148">
        <f>S195*H195</f>
        <v>0</v>
      </c>
      <c r="AR195" s="149" t="s">
        <v>226</v>
      </c>
      <c r="AT195" s="149" t="s">
        <v>221</v>
      </c>
      <c r="AU195" s="149" t="s">
        <v>96</v>
      </c>
      <c r="AY195" s="17" t="s">
        <v>219</v>
      </c>
      <c r="BE195" s="150">
        <f>IF(N195="základní",J195,0)</f>
        <v>0</v>
      </c>
      <c r="BF195" s="150">
        <f>IF(N195="snížená",J195,0)</f>
        <v>0</v>
      </c>
      <c r="BG195" s="150">
        <f>IF(N195="zákl. přenesená",J195,0)</f>
        <v>0</v>
      </c>
      <c r="BH195" s="150">
        <f>IF(N195="sníž. přenesená",J195,0)</f>
        <v>0</v>
      </c>
      <c r="BI195" s="150">
        <f>IF(N195="nulová",J195,0)</f>
        <v>0</v>
      </c>
      <c r="BJ195" s="17" t="s">
        <v>94</v>
      </c>
      <c r="BK195" s="150">
        <f>ROUND(I195*H195,2)</f>
        <v>0</v>
      </c>
      <c r="BL195" s="17" t="s">
        <v>226</v>
      </c>
      <c r="BM195" s="149" t="s">
        <v>3160</v>
      </c>
    </row>
    <row r="196" spans="2:65" s="1" customFormat="1" ht="11.25">
      <c r="B196" s="33"/>
      <c r="D196" s="179" t="s">
        <v>256</v>
      </c>
      <c r="F196" s="180" t="s">
        <v>2996</v>
      </c>
      <c r="I196" s="181"/>
      <c r="L196" s="33"/>
      <c r="M196" s="182"/>
      <c r="T196" s="57"/>
      <c r="AT196" s="17" t="s">
        <v>256</v>
      </c>
      <c r="AU196" s="17" t="s">
        <v>96</v>
      </c>
    </row>
    <row r="197" spans="2:65" s="14" customFormat="1" ht="11.25">
      <c r="B197" s="165"/>
      <c r="D197" s="152" t="s">
        <v>228</v>
      </c>
      <c r="E197" s="166" t="s">
        <v>1</v>
      </c>
      <c r="F197" s="167" t="s">
        <v>3161</v>
      </c>
      <c r="H197" s="168">
        <v>120</v>
      </c>
      <c r="I197" s="169"/>
      <c r="L197" s="165"/>
      <c r="M197" s="170"/>
      <c r="T197" s="171"/>
      <c r="AT197" s="166" t="s">
        <v>228</v>
      </c>
      <c r="AU197" s="166" t="s">
        <v>96</v>
      </c>
      <c r="AV197" s="14" t="s">
        <v>96</v>
      </c>
      <c r="AW197" s="14" t="s">
        <v>42</v>
      </c>
      <c r="AX197" s="14" t="s">
        <v>94</v>
      </c>
      <c r="AY197" s="166" t="s">
        <v>219</v>
      </c>
    </row>
    <row r="198" spans="2:65" s="1" customFormat="1" ht="16.5" customHeight="1">
      <c r="B198" s="33"/>
      <c r="C198" s="138" t="s">
        <v>409</v>
      </c>
      <c r="D198" s="138" t="s">
        <v>221</v>
      </c>
      <c r="E198" s="139" t="s">
        <v>3056</v>
      </c>
      <c r="F198" s="140" t="s">
        <v>3057</v>
      </c>
      <c r="G198" s="141" t="s">
        <v>272</v>
      </c>
      <c r="H198" s="142">
        <v>24</v>
      </c>
      <c r="I198" s="143"/>
      <c r="J198" s="144">
        <f>ROUND(I198*H198,2)</f>
        <v>0</v>
      </c>
      <c r="K198" s="140" t="s">
        <v>254</v>
      </c>
      <c r="L198" s="33"/>
      <c r="M198" s="145" t="s">
        <v>1</v>
      </c>
      <c r="N198" s="146" t="s">
        <v>52</v>
      </c>
      <c r="P198" s="147">
        <f>O198*H198</f>
        <v>0</v>
      </c>
      <c r="Q198" s="147">
        <v>0</v>
      </c>
      <c r="R198" s="147">
        <f>Q198*H198</f>
        <v>0</v>
      </c>
      <c r="S198" s="147">
        <v>0</v>
      </c>
      <c r="T198" s="148">
        <f>S198*H198</f>
        <v>0</v>
      </c>
      <c r="AR198" s="149" t="s">
        <v>226</v>
      </c>
      <c r="AT198" s="149" t="s">
        <v>221</v>
      </c>
      <c r="AU198" s="149" t="s">
        <v>96</v>
      </c>
      <c r="AY198" s="17" t="s">
        <v>219</v>
      </c>
      <c r="BE198" s="150">
        <f>IF(N198="základní",J198,0)</f>
        <v>0</v>
      </c>
      <c r="BF198" s="150">
        <f>IF(N198="snížená",J198,0)</f>
        <v>0</v>
      </c>
      <c r="BG198" s="150">
        <f>IF(N198="zákl. přenesená",J198,0)</f>
        <v>0</v>
      </c>
      <c r="BH198" s="150">
        <f>IF(N198="sníž. přenesená",J198,0)</f>
        <v>0</v>
      </c>
      <c r="BI198" s="150">
        <f>IF(N198="nulová",J198,0)</f>
        <v>0</v>
      </c>
      <c r="BJ198" s="17" t="s">
        <v>94</v>
      </c>
      <c r="BK198" s="150">
        <f>ROUND(I198*H198,2)</f>
        <v>0</v>
      </c>
      <c r="BL198" s="17" t="s">
        <v>226</v>
      </c>
      <c r="BM198" s="149" t="s">
        <v>3162</v>
      </c>
    </row>
    <row r="199" spans="2:65" s="1" customFormat="1" ht="11.25">
      <c r="B199" s="33"/>
      <c r="D199" s="179" t="s">
        <v>256</v>
      </c>
      <c r="F199" s="180" t="s">
        <v>3059</v>
      </c>
      <c r="I199" s="181"/>
      <c r="L199" s="33"/>
      <c r="M199" s="182"/>
      <c r="T199" s="57"/>
      <c r="AT199" s="17" t="s">
        <v>256</v>
      </c>
      <c r="AU199" s="17" t="s">
        <v>96</v>
      </c>
    </row>
    <row r="200" spans="2:65" s="14" customFormat="1" ht="11.25">
      <c r="B200" s="165"/>
      <c r="D200" s="152" t="s">
        <v>228</v>
      </c>
      <c r="E200" s="166" t="s">
        <v>1</v>
      </c>
      <c r="F200" s="167" t="s">
        <v>3163</v>
      </c>
      <c r="H200" s="168">
        <v>24</v>
      </c>
      <c r="I200" s="169"/>
      <c r="L200" s="165"/>
      <c r="M200" s="170"/>
      <c r="T200" s="171"/>
      <c r="AT200" s="166" t="s">
        <v>228</v>
      </c>
      <c r="AU200" s="166" t="s">
        <v>96</v>
      </c>
      <c r="AV200" s="14" t="s">
        <v>96</v>
      </c>
      <c r="AW200" s="14" t="s">
        <v>42</v>
      </c>
      <c r="AX200" s="14" t="s">
        <v>94</v>
      </c>
      <c r="AY200" s="166" t="s">
        <v>219</v>
      </c>
    </row>
    <row r="201" spans="2:65" s="1" customFormat="1" ht="16.5" customHeight="1">
      <c r="B201" s="33"/>
      <c r="C201" s="138" t="s">
        <v>415</v>
      </c>
      <c r="D201" s="138" t="s">
        <v>221</v>
      </c>
      <c r="E201" s="139" t="s">
        <v>2899</v>
      </c>
      <c r="F201" s="140" t="s">
        <v>2900</v>
      </c>
      <c r="G201" s="141" t="s">
        <v>272</v>
      </c>
      <c r="H201" s="142">
        <v>24</v>
      </c>
      <c r="I201" s="143"/>
      <c r="J201" s="144">
        <f>ROUND(I201*H201,2)</f>
        <v>0</v>
      </c>
      <c r="K201" s="140" t="s">
        <v>254</v>
      </c>
      <c r="L201" s="33"/>
      <c r="M201" s="145" t="s">
        <v>1</v>
      </c>
      <c r="N201" s="146" t="s">
        <v>52</v>
      </c>
      <c r="P201" s="147">
        <f>O201*H201</f>
        <v>0</v>
      </c>
      <c r="Q201" s="147">
        <v>0</v>
      </c>
      <c r="R201" s="147">
        <f>Q201*H201</f>
        <v>0</v>
      </c>
      <c r="S201" s="147">
        <v>0</v>
      </c>
      <c r="T201" s="148">
        <f>S201*H201</f>
        <v>0</v>
      </c>
      <c r="AR201" s="149" t="s">
        <v>226</v>
      </c>
      <c r="AT201" s="149" t="s">
        <v>221</v>
      </c>
      <c r="AU201" s="149" t="s">
        <v>96</v>
      </c>
      <c r="AY201" s="17" t="s">
        <v>219</v>
      </c>
      <c r="BE201" s="150">
        <f>IF(N201="základní",J201,0)</f>
        <v>0</v>
      </c>
      <c r="BF201" s="150">
        <f>IF(N201="snížená",J201,0)</f>
        <v>0</v>
      </c>
      <c r="BG201" s="150">
        <f>IF(N201="zákl. přenesená",J201,0)</f>
        <v>0</v>
      </c>
      <c r="BH201" s="150">
        <f>IF(N201="sníž. přenesená",J201,0)</f>
        <v>0</v>
      </c>
      <c r="BI201" s="150">
        <f>IF(N201="nulová",J201,0)</f>
        <v>0</v>
      </c>
      <c r="BJ201" s="17" t="s">
        <v>94</v>
      </c>
      <c r="BK201" s="150">
        <f>ROUND(I201*H201,2)</f>
        <v>0</v>
      </c>
      <c r="BL201" s="17" t="s">
        <v>226</v>
      </c>
      <c r="BM201" s="149" t="s">
        <v>3164</v>
      </c>
    </row>
    <row r="202" spans="2:65" s="1" customFormat="1" ht="11.25">
      <c r="B202" s="33"/>
      <c r="D202" s="179" t="s">
        <v>256</v>
      </c>
      <c r="F202" s="180" t="s">
        <v>2902</v>
      </c>
      <c r="I202" s="181"/>
      <c r="L202" s="33"/>
      <c r="M202" s="182"/>
      <c r="T202" s="57"/>
      <c r="AT202" s="17" t="s">
        <v>256</v>
      </c>
      <c r="AU202" s="17" t="s">
        <v>96</v>
      </c>
    </row>
    <row r="203" spans="2:65" s="14" customFormat="1" ht="11.25">
      <c r="B203" s="165"/>
      <c r="D203" s="152" t="s">
        <v>228</v>
      </c>
      <c r="E203" s="166" t="s">
        <v>1</v>
      </c>
      <c r="F203" s="167" t="s">
        <v>3165</v>
      </c>
      <c r="H203" s="168">
        <v>24</v>
      </c>
      <c r="I203" s="169"/>
      <c r="L203" s="165"/>
      <c r="M203" s="170"/>
      <c r="T203" s="171"/>
      <c r="AT203" s="166" t="s">
        <v>228</v>
      </c>
      <c r="AU203" s="166" t="s">
        <v>96</v>
      </c>
      <c r="AV203" s="14" t="s">
        <v>96</v>
      </c>
      <c r="AW203" s="14" t="s">
        <v>42</v>
      </c>
      <c r="AX203" s="14" t="s">
        <v>94</v>
      </c>
      <c r="AY203" s="166" t="s">
        <v>219</v>
      </c>
    </row>
    <row r="204" spans="2:65" s="11" customFormat="1" ht="22.9" customHeight="1">
      <c r="B204" s="126"/>
      <c r="D204" s="127" t="s">
        <v>86</v>
      </c>
      <c r="E204" s="136" t="s">
        <v>569</v>
      </c>
      <c r="F204" s="136" t="s">
        <v>570</v>
      </c>
      <c r="I204" s="129"/>
      <c r="J204" s="137">
        <f>BK204</f>
        <v>0</v>
      </c>
      <c r="L204" s="126"/>
      <c r="M204" s="131"/>
      <c r="P204" s="132">
        <f>SUM(P205:P206)</f>
        <v>0</v>
      </c>
      <c r="R204" s="132">
        <f>SUM(R205:R206)</f>
        <v>0</v>
      </c>
      <c r="T204" s="133">
        <f>SUM(T205:T206)</f>
        <v>0</v>
      </c>
      <c r="AR204" s="127" t="s">
        <v>94</v>
      </c>
      <c r="AT204" s="134" t="s">
        <v>86</v>
      </c>
      <c r="AU204" s="134" t="s">
        <v>94</v>
      </c>
      <c r="AY204" s="127" t="s">
        <v>219</v>
      </c>
      <c r="BK204" s="135">
        <f>SUM(BK205:BK206)</f>
        <v>0</v>
      </c>
    </row>
    <row r="205" spans="2:65" s="1" customFormat="1" ht="16.5" customHeight="1">
      <c r="B205" s="33"/>
      <c r="C205" s="138" t="s">
        <v>423</v>
      </c>
      <c r="D205" s="138" t="s">
        <v>221</v>
      </c>
      <c r="E205" s="139" t="s">
        <v>572</v>
      </c>
      <c r="F205" s="140" t="s">
        <v>573</v>
      </c>
      <c r="G205" s="141" t="s">
        <v>319</v>
      </c>
      <c r="H205" s="142">
        <v>24.890999999999998</v>
      </c>
      <c r="I205" s="143"/>
      <c r="J205" s="144">
        <f>ROUND(I205*H205,2)</f>
        <v>0</v>
      </c>
      <c r="K205" s="140" t="s">
        <v>254</v>
      </c>
      <c r="L205" s="33"/>
      <c r="M205" s="145" t="s">
        <v>1</v>
      </c>
      <c r="N205" s="146" t="s">
        <v>52</v>
      </c>
      <c r="P205" s="147">
        <f>O205*H205</f>
        <v>0</v>
      </c>
      <c r="Q205" s="147">
        <v>0</v>
      </c>
      <c r="R205" s="147">
        <f>Q205*H205</f>
        <v>0</v>
      </c>
      <c r="S205" s="147">
        <v>0</v>
      </c>
      <c r="T205" s="148">
        <f>S205*H205</f>
        <v>0</v>
      </c>
      <c r="AR205" s="149" t="s">
        <v>226</v>
      </c>
      <c r="AT205" s="149" t="s">
        <v>221</v>
      </c>
      <c r="AU205" s="149" t="s">
        <v>96</v>
      </c>
      <c r="AY205" s="17" t="s">
        <v>219</v>
      </c>
      <c r="BE205" s="150">
        <f>IF(N205="základní",J205,0)</f>
        <v>0</v>
      </c>
      <c r="BF205" s="150">
        <f>IF(N205="snížená",J205,0)</f>
        <v>0</v>
      </c>
      <c r="BG205" s="150">
        <f>IF(N205="zákl. přenesená",J205,0)</f>
        <v>0</v>
      </c>
      <c r="BH205" s="150">
        <f>IF(N205="sníž. přenesená",J205,0)</f>
        <v>0</v>
      </c>
      <c r="BI205" s="150">
        <f>IF(N205="nulová",J205,0)</f>
        <v>0</v>
      </c>
      <c r="BJ205" s="17" t="s">
        <v>94</v>
      </c>
      <c r="BK205" s="150">
        <f>ROUND(I205*H205,2)</f>
        <v>0</v>
      </c>
      <c r="BL205" s="17" t="s">
        <v>226</v>
      </c>
      <c r="BM205" s="149" t="s">
        <v>3166</v>
      </c>
    </row>
    <row r="206" spans="2:65" s="1" customFormat="1" ht="11.25">
      <c r="B206" s="33"/>
      <c r="D206" s="179" t="s">
        <v>256</v>
      </c>
      <c r="F206" s="180" t="s">
        <v>575</v>
      </c>
      <c r="I206" s="181"/>
      <c r="L206" s="33"/>
      <c r="M206" s="193"/>
      <c r="N206" s="194"/>
      <c r="O206" s="194"/>
      <c r="P206" s="194"/>
      <c r="Q206" s="194"/>
      <c r="R206" s="194"/>
      <c r="S206" s="194"/>
      <c r="T206" s="195"/>
      <c r="AT206" s="17" t="s">
        <v>256</v>
      </c>
      <c r="AU206" s="17" t="s">
        <v>96</v>
      </c>
    </row>
    <row r="207" spans="2:65" s="1" customFormat="1" ht="6.95" customHeight="1">
      <c r="B207" s="45"/>
      <c r="C207" s="46"/>
      <c r="D207" s="46"/>
      <c r="E207" s="46"/>
      <c r="F207" s="46"/>
      <c r="G207" s="46"/>
      <c r="H207" s="46"/>
      <c r="I207" s="46"/>
      <c r="J207" s="46"/>
      <c r="K207" s="46"/>
      <c r="L207" s="33"/>
    </row>
  </sheetData>
  <sheetProtection algorithmName="SHA-512" hashValue="ZyeI1bz29uGWrJts37IVrHk6eUZe3qtAR2Adel8f8P2gsUXDetrw9rb4QZDRR4pFW6NG3IKZeqSt3lAS77f13A==" saltValue="wgqZzdpwsBm3+SvYZc+4P18s5CGnzg5G1GD6N/A60BtjTH+Eoa9+prZ8F8qcp15+evXwbXd76zQ2GXEzlHn2qQ==" spinCount="100000" sheet="1" objects="1" scenarios="1" formatColumns="0" formatRows="0" autoFilter="0"/>
  <autoFilter ref="C123:K206" xr:uid="{00000000-0009-0000-0000-00000C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hyperlinks>
    <hyperlink ref="F128" r:id="rId1" xr:uid="{00000000-0004-0000-0C00-000000000000}"/>
    <hyperlink ref="F141" r:id="rId2" xr:uid="{00000000-0004-0000-0C00-000001000000}"/>
    <hyperlink ref="F147" r:id="rId3" xr:uid="{00000000-0004-0000-0C00-000002000000}"/>
    <hyperlink ref="F150" r:id="rId4" xr:uid="{00000000-0004-0000-0C00-000003000000}"/>
    <hyperlink ref="F153" r:id="rId5" xr:uid="{00000000-0004-0000-0C00-000004000000}"/>
    <hyperlink ref="F156" r:id="rId6" xr:uid="{00000000-0004-0000-0C00-000005000000}"/>
    <hyperlink ref="F162" r:id="rId7" xr:uid="{00000000-0004-0000-0C00-000006000000}"/>
    <hyperlink ref="F171" r:id="rId8" xr:uid="{00000000-0004-0000-0C00-000007000000}"/>
    <hyperlink ref="F176" r:id="rId9" xr:uid="{00000000-0004-0000-0C00-000008000000}"/>
    <hyperlink ref="F181" r:id="rId10" xr:uid="{00000000-0004-0000-0C00-000009000000}"/>
    <hyperlink ref="F186" r:id="rId11" xr:uid="{00000000-0004-0000-0C00-00000A000000}"/>
    <hyperlink ref="F189" r:id="rId12" xr:uid="{00000000-0004-0000-0C00-00000B000000}"/>
    <hyperlink ref="F196" r:id="rId13" xr:uid="{00000000-0004-0000-0C00-00000C000000}"/>
    <hyperlink ref="F199" r:id="rId14" xr:uid="{00000000-0004-0000-0C00-00000D000000}"/>
    <hyperlink ref="F202" r:id="rId15" xr:uid="{00000000-0004-0000-0C00-00000E000000}"/>
    <hyperlink ref="F206" r:id="rId16" xr:uid="{00000000-0004-0000-0C00-00000F000000}"/>
  </hyperlinks>
  <pageMargins left="0.39370078740157483" right="0.39370078740157483" top="0.39370078740157483" bottom="0.39370078740157483" header="0" footer="0"/>
  <pageSetup paperSize="9" scale="84" fitToHeight="100" orientation="landscape" r:id="rId17"/>
  <headerFooter>
    <oddFooter>&amp;CStrana &amp;P z &amp;N</oddFooter>
  </headerFooter>
  <drawing r:id="rId18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222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142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173</v>
      </c>
      <c r="L4" s="20"/>
      <c r="M4" s="9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</row>
    <row r="8" spans="2:46" s="1" customFormat="1" ht="12" customHeight="1">
      <c r="B8" s="33"/>
      <c r="D8" s="27" t="s">
        <v>180</v>
      </c>
      <c r="L8" s="33"/>
    </row>
    <row r="9" spans="2:46" s="1" customFormat="1" ht="16.5" customHeight="1">
      <c r="B9" s="33"/>
      <c r="E9" s="204" t="s">
        <v>3167</v>
      </c>
      <c r="F9" s="248"/>
      <c r="G9" s="248"/>
      <c r="H9" s="248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7" t="s">
        <v>18</v>
      </c>
      <c r="F11" s="25" t="s">
        <v>143</v>
      </c>
      <c r="I11" s="27" t="s">
        <v>20</v>
      </c>
      <c r="J11" s="25" t="s">
        <v>3168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3" t="str">
        <f>'Rekapitulace stavby'!AN8</f>
        <v>29. 8. 2025</v>
      </c>
      <c r="L12" s="33"/>
    </row>
    <row r="13" spans="2:46" s="1" customFormat="1" ht="21.75" customHeight="1">
      <c r="B13" s="33"/>
      <c r="D13" s="24" t="s">
        <v>26</v>
      </c>
      <c r="F13" s="29" t="s">
        <v>3169</v>
      </c>
      <c r="I13" s="24" t="s">
        <v>28</v>
      </c>
      <c r="J13" s="29" t="s">
        <v>3170</v>
      </c>
      <c r="L13" s="33"/>
    </row>
    <row r="14" spans="2:4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4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249" t="str">
        <f>'Rekapitulace stavby'!E14</f>
        <v>Vyplň údaj</v>
      </c>
      <c r="F18" s="230"/>
      <c r="G18" s="230"/>
      <c r="H18" s="230"/>
      <c r="I18" s="27" t="s">
        <v>34</v>
      </c>
      <c r="J18" s="28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tr">
        <f>IF('Rekapitulace stavby'!AN19="","",'Rekapitulace stavby'!AN19)</f>
        <v/>
      </c>
      <c r="L23" s="33"/>
    </row>
    <row r="24" spans="2:12" s="1" customFormat="1" ht="18" customHeight="1">
      <c r="B24" s="33"/>
      <c r="E24" s="25" t="str">
        <f>IF('Rekapitulace stavby'!E20="","",'Rekapitulace stavby'!E20)</f>
        <v xml:space="preserve"> </v>
      </c>
      <c r="I24" s="27" t="s">
        <v>34</v>
      </c>
      <c r="J24" s="25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7" t="s">
        <v>45</v>
      </c>
      <c r="L26" s="33"/>
    </row>
    <row r="27" spans="2:12" s="7" customFormat="1" ht="16.5" customHeight="1">
      <c r="B27" s="96"/>
      <c r="E27" s="235" t="s">
        <v>1</v>
      </c>
      <c r="F27" s="235"/>
      <c r="G27" s="235"/>
      <c r="H27" s="235"/>
      <c r="L27" s="96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7" t="s">
        <v>47</v>
      </c>
      <c r="J30" s="67">
        <f>ROUND(J124,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>
      <c r="B32" s="33"/>
      <c r="F32" s="36" t="s">
        <v>49</v>
      </c>
      <c r="I32" s="36" t="s">
        <v>48</v>
      </c>
      <c r="J32" s="36" t="s">
        <v>50</v>
      </c>
      <c r="L32" s="33"/>
    </row>
    <row r="33" spans="2:12" s="1" customFormat="1" ht="14.45" customHeight="1">
      <c r="B33" s="33"/>
      <c r="D33" s="56" t="s">
        <v>51</v>
      </c>
      <c r="E33" s="27" t="s">
        <v>52</v>
      </c>
      <c r="F33" s="87">
        <f>ROUND((SUM(BE124:BE221)),  2)</f>
        <v>0</v>
      </c>
      <c r="I33" s="98">
        <v>0.21</v>
      </c>
      <c r="J33" s="87">
        <f>ROUND(((SUM(BE124:BE221))*I33),  2)</f>
        <v>0</v>
      </c>
      <c r="L33" s="33"/>
    </row>
    <row r="34" spans="2:12" s="1" customFormat="1" ht="14.45" customHeight="1">
      <c r="B34" s="33"/>
      <c r="E34" s="27" t="s">
        <v>53</v>
      </c>
      <c r="F34" s="87">
        <f>ROUND((SUM(BF124:BF221)),  2)</f>
        <v>0</v>
      </c>
      <c r="I34" s="98">
        <v>0.12</v>
      </c>
      <c r="J34" s="87">
        <f>ROUND(((SUM(BF124:BF221))*I34),  2)</f>
        <v>0</v>
      </c>
      <c r="L34" s="33"/>
    </row>
    <row r="35" spans="2:12" s="1" customFormat="1" ht="14.45" hidden="1" customHeight="1">
      <c r="B35" s="33"/>
      <c r="E35" s="27" t="s">
        <v>54</v>
      </c>
      <c r="F35" s="87">
        <f>ROUND((SUM(BG124:BG221)),  2)</f>
        <v>0</v>
      </c>
      <c r="I35" s="98">
        <v>0.21</v>
      </c>
      <c r="J35" s="87">
        <f>0</f>
        <v>0</v>
      </c>
      <c r="L35" s="33"/>
    </row>
    <row r="36" spans="2:12" s="1" customFormat="1" ht="14.45" hidden="1" customHeight="1">
      <c r="B36" s="33"/>
      <c r="E36" s="27" t="s">
        <v>55</v>
      </c>
      <c r="F36" s="87">
        <f>ROUND((SUM(BH124:BH221)),  2)</f>
        <v>0</v>
      </c>
      <c r="I36" s="98">
        <v>0.12</v>
      </c>
      <c r="J36" s="87">
        <f>0</f>
        <v>0</v>
      </c>
      <c r="L36" s="33"/>
    </row>
    <row r="37" spans="2:12" s="1" customFormat="1" ht="14.45" hidden="1" customHeight="1">
      <c r="B37" s="33"/>
      <c r="E37" s="27" t="s">
        <v>56</v>
      </c>
      <c r="F37" s="87">
        <f>ROUND((SUM(BI124:BI221)),  2)</f>
        <v>0</v>
      </c>
      <c r="I37" s="98">
        <v>0</v>
      </c>
      <c r="J37" s="87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9"/>
      <c r="D39" s="100" t="s">
        <v>57</v>
      </c>
      <c r="E39" s="58"/>
      <c r="F39" s="58"/>
      <c r="G39" s="101" t="s">
        <v>58</v>
      </c>
      <c r="H39" s="102" t="s">
        <v>59</v>
      </c>
      <c r="I39" s="58"/>
      <c r="J39" s="103">
        <f>SUM(J30:J37)</f>
        <v>0</v>
      </c>
      <c r="K39" s="104"/>
      <c r="L39" s="33"/>
    </row>
    <row r="40" spans="2:12" s="1" customFormat="1" ht="14.45" customHeight="1">
      <c r="B40" s="33"/>
      <c r="L40" s="33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 ht="11.25">
      <c r="B50" s="20"/>
      <c r="L50" s="20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s="1" customFormat="1" ht="12.75">
      <c r="B60" s="33"/>
      <c r="D60" s="44" t="s">
        <v>62</v>
      </c>
      <c r="E60" s="35"/>
      <c r="F60" s="105" t="s">
        <v>63</v>
      </c>
      <c r="G60" s="44" t="s">
        <v>62</v>
      </c>
      <c r="H60" s="35"/>
      <c r="I60" s="35"/>
      <c r="J60" s="106" t="s">
        <v>63</v>
      </c>
      <c r="K60" s="35"/>
      <c r="L60" s="33"/>
    </row>
    <row r="61" spans="2:12" ht="11.25">
      <c r="B61" s="20"/>
      <c r="L61" s="20"/>
    </row>
    <row r="62" spans="2:12" ht="11.25">
      <c r="B62" s="20"/>
      <c r="L62" s="20"/>
    </row>
    <row r="63" spans="2:12" ht="11.25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 ht="11.25">
      <c r="B65" s="20"/>
      <c r="L65" s="20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s="1" customFormat="1" ht="12.75">
      <c r="B75" s="33"/>
      <c r="D75" s="44" t="s">
        <v>62</v>
      </c>
      <c r="E75" s="35"/>
      <c r="F75" s="105" t="s">
        <v>63</v>
      </c>
      <c r="G75" s="44" t="s">
        <v>62</v>
      </c>
      <c r="H75" s="35"/>
      <c r="I75" s="35"/>
      <c r="J75" s="106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47" s="1" customFormat="1" ht="24.95" customHeight="1">
      <c r="B81" s="33"/>
      <c r="C81" s="21" t="s">
        <v>195</v>
      </c>
      <c r="L81" s="33"/>
    </row>
    <row r="82" spans="2:47" s="1" customFormat="1" ht="6.95" customHeight="1">
      <c r="B82" s="33"/>
      <c r="L82" s="33"/>
    </row>
    <row r="83" spans="2:47" s="1" customFormat="1" ht="12" customHeight="1">
      <c r="B83" s="33"/>
      <c r="C83" s="27" t="s">
        <v>16</v>
      </c>
      <c r="L83" s="33"/>
    </row>
    <row r="84" spans="2:47" s="1" customFormat="1" ht="16.5" customHeight="1">
      <c r="B84" s="33"/>
      <c r="E84" s="246" t="str">
        <f>E7</f>
        <v>REVITALIZACE ROZTYLSKÉHO NÁMĚSTÍ SEVER, PRAHA 4</v>
      </c>
      <c r="F84" s="247"/>
      <c r="G84" s="247"/>
      <c r="H84" s="247"/>
      <c r="L84" s="33"/>
    </row>
    <row r="85" spans="2:47" s="1" customFormat="1" ht="12" customHeight="1">
      <c r="B85" s="33"/>
      <c r="C85" s="27" t="s">
        <v>180</v>
      </c>
      <c r="L85" s="33"/>
    </row>
    <row r="86" spans="2:47" s="1" customFormat="1" ht="16.5" customHeight="1">
      <c r="B86" s="33"/>
      <c r="E86" s="204" t="str">
        <f>E9</f>
        <v>SO 05 - ELEKTRO - VEŘEJNÉ OSVĚTLENÍ</v>
      </c>
      <c r="F86" s="248"/>
      <c r="G86" s="248"/>
      <c r="H86" s="248"/>
      <c r="L86" s="33"/>
    </row>
    <row r="87" spans="2:47" s="1" customFormat="1" ht="6.95" customHeight="1">
      <c r="B87" s="33"/>
      <c r="L87" s="33"/>
    </row>
    <row r="88" spans="2:47" s="1" customFormat="1" ht="12" customHeight="1">
      <c r="B88" s="33"/>
      <c r="C88" s="27" t="s">
        <v>22</v>
      </c>
      <c r="F88" s="25" t="str">
        <f>F12</f>
        <v>PRAHA 4</v>
      </c>
      <c r="I88" s="27" t="s">
        <v>24</v>
      </c>
      <c r="J88" s="53" t="str">
        <f>IF(J12="","",J12)</f>
        <v>29. 8. 2025</v>
      </c>
      <c r="L88" s="33"/>
    </row>
    <row r="89" spans="2:47" s="1" customFormat="1" ht="6.95" customHeight="1">
      <c r="B89" s="33"/>
      <c r="L89" s="33"/>
    </row>
    <row r="90" spans="2:47" s="1" customFormat="1" ht="40.15" customHeight="1">
      <c r="B90" s="33"/>
      <c r="C90" s="27" t="s">
        <v>30</v>
      </c>
      <c r="F90" s="25" t="str">
        <f>E15</f>
        <v>Městská část Praha 4,Antala Staška 2059/80b,Praha4</v>
      </c>
      <c r="I90" s="27" t="s">
        <v>38</v>
      </c>
      <c r="J90" s="31" t="str">
        <f>E21</f>
        <v>Ateliér zahradní a krajinářské architektury, Brno</v>
      </c>
      <c r="L90" s="33"/>
    </row>
    <row r="91" spans="2:47" s="1" customFormat="1" ht="15.2" customHeight="1">
      <c r="B91" s="33"/>
      <c r="C91" s="27" t="s">
        <v>36</v>
      </c>
      <c r="F91" s="25" t="str">
        <f>IF(E18="","",E18)</f>
        <v>Vyplň údaj</v>
      </c>
      <c r="I91" s="27" t="s">
        <v>43</v>
      </c>
      <c r="J91" s="31" t="str">
        <f>E24</f>
        <v xml:space="preserve"> </v>
      </c>
      <c r="L91" s="33"/>
    </row>
    <row r="92" spans="2:47" s="1" customFormat="1" ht="10.35" customHeight="1">
      <c r="B92" s="33"/>
      <c r="L92" s="33"/>
    </row>
    <row r="93" spans="2:47" s="1" customFormat="1" ht="29.25" customHeight="1">
      <c r="B93" s="33"/>
      <c r="C93" s="107" t="s">
        <v>196</v>
      </c>
      <c r="D93" s="99"/>
      <c r="E93" s="99"/>
      <c r="F93" s="99"/>
      <c r="G93" s="99"/>
      <c r="H93" s="99"/>
      <c r="I93" s="99"/>
      <c r="J93" s="108" t="s">
        <v>197</v>
      </c>
      <c r="K93" s="99"/>
      <c r="L93" s="33"/>
    </row>
    <row r="94" spans="2:47" s="1" customFormat="1" ht="10.35" customHeight="1">
      <c r="B94" s="33"/>
      <c r="L94" s="33"/>
    </row>
    <row r="95" spans="2:47" s="1" customFormat="1" ht="22.9" customHeight="1">
      <c r="B95" s="33"/>
      <c r="C95" s="109" t="s">
        <v>198</v>
      </c>
      <c r="J95" s="67">
        <f>J124</f>
        <v>0</v>
      </c>
      <c r="L95" s="33"/>
      <c r="AU95" s="17" t="s">
        <v>199</v>
      </c>
    </row>
    <row r="96" spans="2:47" s="8" customFormat="1" ht="24.95" customHeight="1">
      <c r="B96" s="110"/>
      <c r="D96" s="111" t="s">
        <v>200</v>
      </c>
      <c r="E96" s="112"/>
      <c r="F96" s="112"/>
      <c r="G96" s="112"/>
      <c r="H96" s="112"/>
      <c r="I96" s="112"/>
      <c r="J96" s="113">
        <f>J125</f>
        <v>0</v>
      </c>
      <c r="L96" s="110"/>
    </row>
    <row r="97" spans="2:12" s="9" customFormat="1" ht="19.899999999999999" customHeight="1">
      <c r="B97" s="114"/>
      <c r="D97" s="115" t="s">
        <v>201</v>
      </c>
      <c r="E97" s="116"/>
      <c r="F97" s="116"/>
      <c r="G97" s="116"/>
      <c r="H97" s="116"/>
      <c r="I97" s="116"/>
      <c r="J97" s="117">
        <f>J126</f>
        <v>0</v>
      </c>
      <c r="L97" s="114"/>
    </row>
    <row r="98" spans="2:12" s="8" customFormat="1" ht="24.95" customHeight="1">
      <c r="B98" s="110"/>
      <c r="D98" s="111" t="s">
        <v>3171</v>
      </c>
      <c r="E98" s="112"/>
      <c r="F98" s="112"/>
      <c r="G98" s="112"/>
      <c r="H98" s="112"/>
      <c r="I98" s="112"/>
      <c r="J98" s="113">
        <f>J127</f>
        <v>0</v>
      </c>
      <c r="L98" s="110"/>
    </row>
    <row r="99" spans="2:12" s="9" customFormat="1" ht="19.899999999999999" customHeight="1">
      <c r="B99" s="114"/>
      <c r="D99" s="115" t="s">
        <v>3172</v>
      </c>
      <c r="E99" s="116"/>
      <c r="F99" s="116"/>
      <c r="G99" s="116"/>
      <c r="H99" s="116"/>
      <c r="I99" s="116"/>
      <c r="J99" s="117">
        <f>J128</f>
        <v>0</v>
      </c>
      <c r="L99" s="114"/>
    </row>
    <row r="100" spans="2:12" s="8" customFormat="1" ht="24.95" customHeight="1">
      <c r="B100" s="110"/>
      <c r="D100" s="111" t="s">
        <v>1199</v>
      </c>
      <c r="E100" s="112"/>
      <c r="F100" s="112"/>
      <c r="G100" s="112"/>
      <c r="H100" s="112"/>
      <c r="I100" s="112"/>
      <c r="J100" s="113">
        <f>J153</f>
        <v>0</v>
      </c>
      <c r="L100" s="110"/>
    </row>
    <row r="101" spans="2:12" s="9" customFormat="1" ht="19.899999999999999" customHeight="1">
      <c r="B101" s="114"/>
      <c r="D101" s="115" t="s">
        <v>3173</v>
      </c>
      <c r="E101" s="116"/>
      <c r="F101" s="116"/>
      <c r="G101" s="116"/>
      <c r="H101" s="116"/>
      <c r="I101" s="116"/>
      <c r="J101" s="117">
        <f>J154</f>
        <v>0</v>
      </c>
      <c r="L101" s="114"/>
    </row>
    <row r="102" spans="2:12" s="9" customFormat="1" ht="19.899999999999999" customHeight="1">
      <c r="B102" s="114"/>
      <c r="D102" s="115" t="s">
        <v>3174</v>
      </c>
      <c r="E102" s="116"/>
      <c r="F102" s="116"/>
      <c r="G102" s="116"/>
      <c r="H102" s="116"/>
      <c r="I102" s="116"/>
      <c r="J102" s="117">
        <f>J162</f>
        <v>0</v>
      </c>
      <c r="L102" s="114"/>
    </row>
    <row r="103" spans="2:12" s="9" customFormat="1" ht="19.899999999999999" customHeight="1">
      <c r="B103" s="114"/>
      <c r="D103" s="115" t="s">
        <v>1200</v>
      </c>
      <c r="E103" s="116"/>
      <c r="F103" s="116"/>
      <c r="G103" s="116"/>
      <c r="H103" s="116"/>
      <c r="I103" s="116"/>
      <c r="J103" s="117">
        <f>J173</f>
        <v>0</v>
      </c>
      <c r="L103" s="114"/>
    </row>
    <row r="104" spans="2:12" s="8" customFormat="1" ht="24.95" customHeight="1">
      <c r="B104" s="110"/>
      <c r="D104" s="111" t="s">
        <v>3175</v>
      </c>
      <c r="E104" s="112"/>
      <c r="F104" s="112"/>
      <c r="G104" s="112"/>
      <c r="H104" s="112"/>
      <c r="I104" s="112"/>
      <c r="J104" s="113">
        <f>J219</f>
        <v>0</v>
      </c>
      <c r="L104" s="110"/>
    </row>
    <row r="105" spans="2:12" s="1" customFormat="1" ht="21.75" customHeight="1">
      <c r="B105" s="33"/>
      <c r="L105" s="33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3"/>
    </row>
    <row r="110" spans="2:12" s="1" customFormat="1" ht="6.95" customHeight="1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3"/>
    </row>
    <row r="111" spans="2:12" s="1" customFormat="1" ht="24.95" customHeight="1">
      <c r="B111" s="33"/>
      <c r="C111" s="21" t="s">
        <v>204</v>
      </c>
      <c r="L111" s="33"/>
    </row>
    <row r="112" spans="2:12" s="1" customFormat="1" ht="6.95" customHeight="1">
      <c r="B112" s="33"/>
      <c r="L112" s="33"/>
    </row>
    <row r="113" spans="2:63" s="1" customFormat="1" ht="12" customHeight="1">
      <c r="B113" s="33"/>
      <c r="C113" s="27" t="s">
        <v>16</v>
      </c>
      <c r="L113" s="33"/>
    </row>
    <row r="114" spans="2:63" s="1" customFormat="1" ht="16.5" customHeight="1">
      <c r="B114" s="33"/>
      <c r="E114" s="246" t="str">
        <f>E7</f>
        <v>REVITALIZACE ROZTYLSKÉHO NÁMĚSTÍ SEVER, PRAHA 4</v>
      </c>
      <c r="F114" s="247"/>
      <c r="G114" s="247"/>
      <c r="H114" s="247"/>
      <c r="L114" s="33"/>
    </row>
    <row r="115" spans="2:63" s="1" customFormat="1" ht="12" customHeight="1">
      <c r="B115" s="33"/>
      <c r="C115" s="27" t="s">
        <v>180</v>
      </c>
      <c r="L115" s="33"/>
    </row>
    <row r="116" spans="2:63" s="1" customFormat="1" ht="16.5" customHeight="1">
      <c r="B116" s="33"/>
      <c r="E116" s="204" t="str">
        <f>E9</f>
        <v>SO 05 - ELEKTRO - VEŘEJNÉ OSVĚTLENÍ</v>
      </c>
      <c r="F116" s="248"/>
      <c r="G116" s="248"/>
      <c r="H116" s="248"/>
      <c r="L116" s="33"/>
    </row>
    <row r="117" spans="2:63" s="1" customFormat="1" ht="6.95" customHeight="1">
      <c r="B117" s="33"/>
      <c r="L117" s="33"/>
    </row>
    <row r="118" spans="2:63" s="1" customFormat="1" ht="12" customHeight="1">
      <c r="B118" s="33"/>
      <c r="C118" s="27" t="s">
        <v>22</v>
      </c>
      <c r="F118" s="25" t="str">
        <f>F12</f>
        <v>PRAHA 4</v>
      </c>
      <c r="I118" s="27" t="s">
        <v>24</v>
      </c>
      <c r="J118" s="53" t="str">
        <f>IF(J12="","",J12)</f>
        <v>29. 8. 2025</v>
      </c>
      <c r="L118" s="33"/>
    </row>
    <row r="119" spans="2:63" s="1" customFormat="1" ht="6.95" customHeight="1">
      <c r="B119" s="33"/>
      <c r="L119" s="33"/>
    </row>
    <row r="120" spans="2:63" s="1" customFormat="1" ht="40.15" customHeight="1">
      <c r="B120" s="33"/>
      <c r="C120" s="27" t="s">
        <v>30</v>
      </c>
      <c r="F120" s="25" t="str">
        <f>E15</f>
        <v>Městská část Praha 4,Antala Staška 2059/80b,Praha4</v>
      </c>
      <c r="I120" s="27" t="s">
        <v>38</v>
      </c>
      <c r="J120" s="31" t="str">
        <f>E21</f>
        <v>Ateliér zahradní a krajinářské architektury, Brno</v>
      </c>
      <c r="L120" s="33"/>
    </row>
    <row r="121" spans="2:63" s="1" customFormat="1" ht="15.2" customHeight="1">
      <c r="B121" s="33"/>
      <c r="C121" s="27" t="s">
        <v>36</v>
      </c>
      <c r="F121" s="25" t="str">
        <f>IF(E18="","",E18)</f>
        <v>Vyplň údaj</v>
      </c>
      <c r="I121" s="27" t="s">
        <v>43</v>
      </c>
      <c r="J121" s="31" t="str">
        <f>E24</f>
        <v xml:space="preserve"> </v>
      </c>
      <c r="L121" s="33"/>
    </row>
    <row r="122" spans="2:63" s="1" customFormat="1" ht="10.35" customHeight="1">
      <c r="B122" s="33"/>
      <c r="L122" s="33"/>
    </row>
    <row r="123" spans="2:63" s="10" customFormat="1" ht="29.25" customHeight="1">
      <c r="B123" s="118"/>
      <c r="C123" s="119" t="s">
        <v>205</v>
      </c>
      <c r="D123" s="120" t="s">
        <v>72</v>
      </c>
      <c r="E123" s="120" t="s">
        <v>68</v>
      </c>
      <c r="F123" s="120" t="s">
        <v>69</v>
      </c>
      <c r="G123" s="120" t="s">
        <v>206</v>
      </c>
      <c r="H123" s="120" t="s">
        <v>207</v>
      </c>
      <c r="I123" s="120" t="s">
        <v>208</v>
      </c>
      <c r="J123" s="120" t="s">
        <v>197</v>
      </c>
      <c r="K123" s="121" t="s">
        <v>209</v>
      </c>
      <c r="L123" s="118"/>
      <c r="M123" s="60" t="s">
        <v>1</v>
      </c>
      <c r="N123" s="61" t="s">
        <v>51</v>
      </c>
      <c r="O123" s="61" t="s">
        <v>210</v>
      </c>
      <c r="P123" s="61" t="s">
        <v>211</v>
      </c>
      <c r="Q123" s="61" t="s">
        <v>212</v>
      </c>
      <c r="R123" s="61" t="s">
        <v>213</v>
      </c>
      <c r="S123" s="61" t="s">
        <v>214</v>
      </c>
      <c r="T123" s="62" t="s">
        <v>215</v>
      </c>
    </row>
    <row r="124" spans="2:63" s="1" customFormat="1" ht="22.9" customHeight="1">
      <c r="B124" s="33"/>
      <c r="C124" s="65" t="s">
        <v>216</v>
      </c>
      <c r="J124" s="122">
        <f>BK124</f>
        <v>0</v>
      </c>
      <c r="L124" s="33"/>
      <c r="M124" s="63"/>
      <c r="N124" s="54"/>
      <c r="O124" s="54"/>
      <c r="P124" s="123">
        <f>P125+P127+P153+P219</f>
        <v>0</v>
      </c>
      <c r="Q124" s="54"/>
      <c r="R124" s="123">
        <f>R125+R127+R153+R219</f>
        <v>1.2020999999999999</v>
      </c>
      <c r="S124" s="54"/>
      <c r="T124" s="124">
        <f>T125+T127+T153+T219</f>
        <v>0</v>
      </c>
      <c r="AT124" s="17" t="s">
        <v>86</v>
      </c>
      <c r="AU124" s="17" t="s">
        <v>199</v>
      </c>
      <c r="BK124" s="125">
        <f>BK125+BK127+BK153+BK219</f>
        <v>0</v>
      </c>
    </row>
    <row r="125" spans="2:63" s="11" customFormat="1" ht="25.9" customHeight="1">
      <c r="B125" s="126"/>
      <c r="D125" s="127" t="s">
        <v>86</v>
      </c>
      <c r="E125" s="128" t="s">
        <v>217</v>
      </c>
      <c r="F125" s="128" t="s">
        <v>218</v>
      </c>
      <c r="I125" s="129"/>
      <c r="J125" s="130">
        <f>BK125</f>
        <v>0</v>
      </c>
      <c r="L125" s="126"/>
      <c r="M125" s="131"/>
      <c r="P125" s="132">
        <f>P126</f>
        <v>0</v>
      </c>
      <c r="R125" s="132">
        <f>R126</f>
        <v>0</v>
      </c>
      <c r="T125" s="133">
        <f>T126</f>
        <v>0</v>
      </c>
      <c r="AR125" s="127" t="s">
        <v>94</v>
      </c>
      <c r="AT125" s="134" t="s">
        <v>86</v>
      </c>
      <c r="AU125" s="134" t="s">
        <v>87</v>
      </c>
      <c r="AY125" s="127" t="s">
        <v>219</v>
      </c>
      <c r="BK125" s="135">
        <f>BK126</f>
        <v>0</v>
      </c>
    </row>
    <row r="126" spans="2:63" s="11" customFormat="1" ht="22.9" customHeight="1">
      <c r="B126" s="126"/>
      <c r="D126" s="127" t="s">
        <v>86</v>
      </c>
      <c r="E126" s="136" t="s">
        <v>94</v>
      </c>
      <c r="F126" s="136" t="s">
        <v>220</v>
      </c>
      <c r="I126" s="129"/>
      <c r="J126" s="137">
        <f>BK126</f>
        <v>0</v>
      </c>
      <c r="L126" s="126"/>
      <c r="M126" s="131"/>
      <c r="P126" s="132">
        <v>0</v>
      </c>
      <c r="R126" s="132">
        <v>0</v>
      </c>
      <c r="T126" s="133">
        <v>0</v>
      </c>
      <c r="AR126" s="127" t="s">
        <v>94</v>
      </c>
      <c r="AT126" s="134" t="s">
        <v>86</v>
      </c>
      <c r="AU126" s="134" t="s">
        <v>94</v>
      </c>
      <c r="AY126" s="127" t="s">
        <v>219</v>
      </c>
      <c r="BK126" s="135">
        <v>0</v>
      </c>
    </row>
    <row r="127" spans="2:63" s="11" customFormat="1" ht="25.9" customHeight="1">
      <c r="B127" s="126"/>
      <c r="D127" s="127" t="s">
        <v>86</v>
      </c>
      <c r="E127" s="128" t="s">
        <v>3176</v>
      </c>
      <c r="F127" s="128" t="s">
        <v>3177</v>
      </c>
      <c r="I127" s="129"/>
      <c r="J127" s="130">
        <f>BK127</f>
        <v>0</v>
      </c>
      <c r="L127" s="126"/>
      <c r="M127" s="131"/>
      <c r="P127" s="132">
        <f>P128</f>
        <v>0</v>
      </c>
      <c r="R127" s="132">
        <f>R128</f>
        <v>1.14672</v>
      </c>
      <c r="T127" s="133">
        <f>T128</f>
        <v>0</v>
      </c>
      <c r="AR127" s="127" t="s">
        <v>96</v>
      </c>
      <c r="AT127" s="134" t="s">
        <v>86</v>
      </c>
      <c r="AU127" s="134" t="s">
        <v>87</v>
      </c>
      <c r="AY127" s="127" t="s">
        <v>219</v>
      </c>
      <c r="BK127" s="135">
        <f>BK128</f>
        <v>0</v>
      </c>
    </row>
    <row r="128" spans="2:63" s="11" customFormat="1" ht="22.9" customHeight="1">
      <c r="B128" s="126"/>
      <c r="D128" s="127" t="s">
        <v>86</v>
      </c>
      <c r="E128" s="136" t="s">
        <v>3178</v>
      </c>
      <c r="F128" s="136" t="s">
        <v>3179</v>
      </c>
      <c r="I128" s="129"/>
      <c r="J128" s="137">
        <f>BK128</f>
        <v>0</v>
      </c>
      <c r="L128" s="126"/>
      <c r="M128" s="131"/>
      <c r="P128" s="132">
        <f>SUM(P129:P152)</f>
        <v>0</v>
      </c>
      <c r="R128" s="132">
        <f>SUM(R129:R152)</f>
        <v>1.14672</v>
      </c>
      <c r="T128" s="133">
        <f>SUM(T129:T152)</f>
        <v>0</v>
      </c>
      <c r="AR128" s="127" t="s">
        <v>96</v>
      </c>
      <c r="AT128" s="134" t="s">
        <v>86</v>
      </c>
      <c r="AU128" s="134" t="s">
        <v>94</v>
      </c>
      <c r="AY128" s="127" t="s">
        <v>219</v>
      </c>
      <c r="BK128" s="135">
        <f>SUM(BK129:BK152)</f>
        <v>0</v>
      </c>
    </row>
    <row r="129" spans="2:65" s="1" customFormat="1" ht="16.5" customHeight="1">
      <c r="B129" s="33"/>
      <c r="C129" s="138" t="s">
        <v>94</v>
      </c>
      <c r="D129" s="138" t="s">
        <v>221</v>
      </c>
      <c r="E129" s="139" t="s">
        <v>3180</v>
      </c>
      <c r="F129" s="140" t="s">
        <v>3181</v>
      </c>
      <c r="G129" s="141" t="s">
        <v>624</v>
      </c>
      <c r="H129" s="142">
        <v>460</v>
      </c>
      <c r="I129" s="143"/>
      <c r="J129" s="144">
        <f>ROUND(I129*H129,2)</f>
        <v>0</v>
      </c>
      <c r="K129" s="140" t="s">
        <v>254</v>
      </c>
      <c r="L129" s="33"/>
      <c r="M129" s="145" t="s">
        <v>1</v>
      </c>
      <c r="N129" s="146" t="s">
        <v>52</v>
      </c>
      <c r="P129" s="147">
        <f>O129*H129</f>
        <v>0</v>
      </c>
      <c r="Q129" s="147">
        <v>0</v>
      </c>
      <c r="R129" s="147">
        <f>Q129*H129</f>
        <v>0</v>
      </c>
      <c r="S129" s="147">
        <v>0</v>
      </c>
      <c r="T129" s="148">
        <f>S129*H129</f>
        <v>0</v>
      </c>
      <c r="AR129" s="149" t="s">
        <v>359</v>
      </c>
      <c r="AT129" s="149" t="s">
        <v>221</v>
      </c>
      <c r="AU129" s="149" t="s">
        <v>96</v>
      </c>
      <c r="AY129" s="17" t="s">
        <v>219</v>
      </c>
      <c r="BE129" s="150">
        <f>IF(N129="základní",J129,0)</f>
        <v>0</v>
      </c>
      <c r="BF129" s="150">
        <f>IF(N129="snížená",J129,0)</f>
        <v>0</v>
      </c>
      <c r="BG129" s="150">
        <f>IF(N129="zákl. přenesená",J129,0)</f>
        <v>0</v>
      </c>
      <c r="BH129" s="150">
        <f>IF(N129="sníž. přenesená",J129,0)</f>
        <v>0</v>
      </c>
      <c r="BI129" s="150">
        <f>IF(N129="nulová",J129,0)</f>
        <v>0</v>
      </c>
      <c r="BJ129" s="17" t="s">
        <v>94</v>
      </c>
      <c r="BK129" s="150">
        <f>ROUND(I129*H129,2)</f>
        <v>0</v>
      </c>
      <c r="BL129" s="17" t="s">
        <v>359</v>
      </c>
      <c r="BM129" s="149" t="s">
        <v>3182</v>
      </c>
    </row>
    <row r="130" spans="2:65" s="1" customFormat="1" ht="11.25">
      <c r="B130" s="33"/>
      <c r="D130" s="179" t="s">
        <v>256</v>
      </c>
      <c r="F130" s="180" t="s">
        <v>3183</v>
      </c>
      <c r="I130" s="181"/>
      <c r="L130" s="33"/>
      <c r="M130" s="182"/>
      <c r="T130" s="57"/>
      <c r="AT130" s="17" t="s">
        <v>256</v>
      </c>
      <c r="AU130" s="17" t="s">
        <v>96</v>
      </c>
    </row>
    <row r="131" spans="2:65" s="1" customFormat="1" ht="16.5" customHeight="1">
      <c r="B131" s="33"/>
      <c r="C131" s="183" t="s">
        <v>96</v>
      </c>
      <c r="D131" s="183" t="s">
        <v>472</v>
      </c>
      <c r="E131" s="184" t="s">
        <v>3184</v>
      </c>
      <c r="F131" s="185" t="s">
        <v>3185</v>
      </c>
      <c r="G131" s="186" t="s">
        <v>624</v>
      </c>
      <c r="H131" s="187">
        <v>460</v>
      </c>
      <c r="I131" s="188"/>
      <c r="J131" s="189">
        <f>ROUND(I131*H131,2)</f>
        <v>0</v>
      </c>
      <c r="K131" s="185" t="s">
        <v>254</v>
      </c>
      <c r="L131" s="190"/>
      <c r="M131" s="191" t="s">
        <v>1</v>
      </c>
      <c r="N131" s="192" t="s">
        <v>52</v>
      </c>
      <c r="P131" s="147">
        <f>O131*H131</f>
        <v>0</v>
      </c>
      <c r="Q131" s="147">
        <v>5.0000000000000001E-4</v>
      </c>
      <c r="R131" s="147">
        <f>Q131*H131</f>
        <v>0.23</v>
      </c>
      <c r="S131" s="147">
        <v>0</v>
      </c>
      <c r="T131" s="148">
        <f>S131*H131</f>
        <v>0</v>
      </c>
      <c r="AR131" s="149" t="s">
        <v>466</v>
      </c>
      <c r="AT131" s="149" t="s">
        <v>472</v>
      </c>
      <c r="AU131" s="149" t="s">
        <v>96</v>
      </c>
      <c r="AY131" s="17" t="s">
        <v>219</v>
      </c>
      <c r="BE131" s="150">
        <f>IF(N131="základní",J131,0)</f>
        <v>0</v>
      </c>
      <c r="BF131" s="150">
        <f>IF(N131="snížená",J131,0)</f>
        <v>0</v>
      </c>
      <c r="BG131" s="150">
        <f>IF(N131="zákl. přenesená",J131,0)</f>
        <v>0</v>
      </c>
      <c r="BH131" s="150">
        <f>IF(N131="sníž. přenesená",J131,0)</f>
        <v>0</v>
      </c>
      <c r="BI131" s="150">
        <f>IF(N131="nulová",J131,0)</f>
        <v>0</v>
      </c>
      <c r="BJ131" s="17" t="s">
        <v>94</v>
      </c>
      <c r="BK131" s="150">
        <f>ROUND(I131*H131,2)</f>
        <v>0</v>
      </c>
      <c r="BL131" s="17" t="s">
        <v>359</v>
      </c>
      <c r="BM131" s="149" t="s">
        <v>3186</v>
      </c>
    </row>
    <row r="132" spans="2:65" s="1" customFormat="1" ht="16.5" customHeight="1">
      <c r="B132" s="33"/>
      <c r="C132" s="138" t="s">
        <v>236</v>
      </c>
      <c r="D132" s="138" t="s">
        <v>221</v>
      </c>
      <c r="E132" s="139" t="s">
        <v>3187</v>
      </c>
      <c r="F132" s="140" t="s">
        <v>3188</v>
      </c>
      <c r="G132" s="141" t="s">
        <v>624</v>
      </c>
      <c r="H132" s="142">
        <v>70</v>
      </c>
      <c r="I132" s="143"/>
      <c r="J132" s="144">
        <f>ROUND(I132*H132,2)</f>
        <v>0</v>
      </c>
      <c r="K132" s="140" t="s">
        <v>254</v>
      </c>
      <c r="L132" s="33"/>
      <c r="M132" s="145" t="s">
        <v>1</v>
      </c>
      <c r="N132" s="146" t="s">
        <v>52</v>
      </c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49" t="s">
        <v>359</v>
      </c>
      <c r="AT132" s="149" t="s">
        <v>221</v>
      </c>
      <c r="AU132" s="149" t="s">
        <v>96</v>
      </c>
      <c r="AY132" s="17" t="s">
        <v>219</v>
      </c>
      <c r="BE132" s="150">
        <f>IF(N132="základní",J132,0)</f>
        <v>0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7" t="s">
        <v>94</v>
      </c>
      <c r="BK132" s="150">
        <f>ROUND(I132*H132,2)</f>
        <v>0</v>
      </c>
      <c r="BL132" s="17" t="s">
        <v>359</v>
      </c>
      <c r="BM132" s="149" t="s">
        <v>3189</v>
      </c>
    </row>
    <row r="133" spans="2:65" s="1" customFormat="1" ht="11.25">
      <c r="B133" s="33"/>
      <c r="D133" s="179" t="s">
        <v>256</v>
      </c>
      <c r="F133" s="180" t="s">
        <v>3190</v>
      </c>
      <c r="I133" s="181"/>
      <c r="L133" s="33"/>
      <c r="M133" s="182"/>
      <c r="T133" s="57"/>
      <c r="AT133" s="17" t="s">
        <v>256</v>
      </c>
      <c r="AU133" s="17" t="s">
        <v>96</v>
      </c>
    </row>
    <row r="134" spans="2:65" s="1" customFormat="1" ht="16.5" customHeight="1">
      <c r="B134" s="33"/>
      <c r="C134" s="183" t="s">
        <v>226</v>
      </c>
      <c r="D134" s="183" t="s">
        <v>472</v>
      </c>
      <c r="E134" s="184" t="s">
        <v>3191</v>
      </c>
      <c r="F134" s="185" t="s">
        <v>3192</v>
      </c>
      <c r="G134" s="186" t="s">
        <v>624</v>
      </c>
      <c r="H134" s="187">
        <v>70</v>
      </c>
      <c r="I134" s="188"/>
      <c r="J134" s="189">
        <f>ROUND(I134*H134,2)</f>
        <v>0</v>
      </c>
      <c r="K134" s="185" t="s">
        <v>254</v>
      </c>
      <c r="L134" s="190"/>
      <c r="M134" s="191" t="s">
        <v>1</v>
      </c>
      <c r="N134" s="192" t="s">
        <v>52</v>
      </c>
      <c r="P134" s="147">
        <f>O134*H134</f>
        <v>0</v>
      </c>
      <c r="Q134" s="147">
        <v>6.8999999999999997E-4</v>
      </c>
      <c r="R134" s="147">
        <f>Q134*H134</f>
        <v>4.8299999999999996E-2</v>
      </c>
      <c r="S134" s="147">
        <v>0</v>
      </c>
      <c r="T134" s="148">
        <f>S134*H134</f>
        <v>0</v>
      </c>
      <c r="AR134" s="149" t="s">
        <v>466</v>
      </c>
      <c r="AT134" s="149" t="s">
        <v>472</v>
      </c>
      <c r="AU134" s="149" t="s">
        <v>96</v>
      </c>
      <c r="AY134" s="17" t="s">
        <v>219</v>
      </c>
      <c r="BE134" s="150">
        <f>IF(N134="základní",J134,0)</f>
        <v>0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7" t="s">
        <v>94</v>
      </c>
      <c r="BK134" s="150">
        <f>ROUND(I134*H134,2)</f>
        <v>0</v>
      </c>
      <c r="BL134" s="17" t="s">
        <v>359</v>
      </c>
      <c r="BM134" s="149" t="s">
        <v>3193</v>
      </c>
    </row>
    <row r="135" spans="2:65" s="1" customFormat="1" ht="16.5" customHeight="1">
      <c r="B135" s="33"/>
      <c r="C135" s="138" t="s">
        <v>269</v>
      </c>
      <c r="D135" s="138" t="s">
        <v>221</v>
      </c>
      <c r="E135" s="139" t="s">
        <v>3194</v>
      </c>
      <c r="F135" s="140" t="s">
        <v>3195</v>
      </c>
      <c r="G135" s="141" t="s">
        <v>624</v>
      </c>
      <c r="H135" s="142">
        <v>42</v>
      </c>
      <c r="I135" s="143"/>
      <c r="J135" s="144">
        <f>ROUND(I135*H135,2)</f>
        <v>0</v>
      </c>
      <c r="K135" s="140" t="s">
        <v>254</v>
      </c>
      <c r="L135" s="33"/>
      <c r="M135" s="145" t="s">
        <v>1</v>
      </c>
      <c r="N135" s="146" t="s">
        <v>52</v>
      </c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AR135" s="149" t="s">
        <v>359</v>
      </c>
      <c r="AT135" s="149" t="s">
        <v>221</v>
      </c>
      <c r="AU135" s="149" t="s">
        <v>96</v>
      </c>
      <c r="AY135" s="17" t="s">
        <v>219</v>
      </c>
      <c r="BE135" s="150">
        <f>IF(N135="základní",J135,0)</f>
        <v>0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7" t="s">
        <v>94</v>
      </c>
      <c r="BK135" s="150">
        <f>ROUND(I135*H135,2)</f>
        <v>0</v>
      </c>
      <c r="BL135" s="17" t="s">
        <v>359</v>
      </c>
      <c r="BM135" s="149" t="s">
        <v>3196</v>
      </c>
    </row>
    <row r="136" spans="2:65" s="1" customFormat="1" ht="11.25">
      <c r="B136" s="33"/>
      <c r="D136" s="179" t="s">
        <v>256</v>
      </c>
      <c r="F136" s="180" t="s">
        <v>3197</v>
      </c>
      <c r="I136" s="181"/>
      <c r="L136" s="33"/>
      <c r="M136" s="182"/>
      <c r="T136" s="57"/>
      <c r="AT136" s="17" t="s">
        <v>256</v>
      </c>
      <c r="AU136" s="17" t="s">
        <v>96</v>
      </c>
    </row>
    <row r="137" spans="2:65" s="1" customFormat="1" ht="16.5" customHeight="1">
      <c r="B137" s="33"/>
      <c r="C137" s="183" t="s">
        <v>277</v>
      </c>
      <c r="D137" s="183" t="s">
        <v>472</v>
      </c>
      <c r="E137" s="184" t="s">
        <v>3198</v>
      </c>
      <c r="F137" s="185" t="s">
        <v>3199</v>
      </c>
      <c r="G137" s="186" t="s">
        <v>624</v>
      </c>
      <c r="H137" s="187">
        <v>42</v>
      </c>
      <c r="I137" s="188"/>
      <c r="J137" s="189">
        <f>ROUND(I137*H137,2)</f>
        <v>0</v>
      </c>
      <c r="K137" s="185" t="s">
        <v>254</v>
      </c>
      <c r="L137" s="190"/>
      <c r="M137" s="191" t="s">
        <v>1</v>
      </c>
      <c r="N137" s="192" t="s">
        <v>52</v>
      </c>
      <c r="P137" s="147">
        <f>O137*H137</f>
        <v>0</v>
      </c>
      <c r="Q137" s="147">
        <v>1.2E-4</v>
      </c>
      <c r="R137" s="147">
        <f>Q137*H137</f>
        <v>5.0400000000000002E-3</v>
      </c>
      <c r="S137" s="147">
        <v>0</v>
      </c>
      <c r="T137" s="148">
        <f>S137*H137</f>
        <v>0</v>
      </c>
      <c r="AR137" s="149" t="s">
        <v>466</v>
      </c>
      <c r="AT137" s="149" t="s">
        <v>472</v>
      </c>
      <c r="AU137" s="149" t="s">
        <v>96</v>
      </c>
      <c r="AY137" s="17" t="s">
        <v>219</v>
      </c>
      <c r="BE137" s="150">
        <f>IF(N137="základní",J137,0)</f>
        <v>0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7" t="s">
        <v>94</v>
      </c>
      <c r="BK137" s="150">
        <f>ROUND(I137*H137,2)</f>
        <v>0</v>
      </c>
      <c r="BL137" s="17" t="s">
        <v>359</v>
      </c>
      <c r="BM137" s="149" t="s">
        <v>3200</v>
      </c>
    </row>
    <row r="138" spans="2:65" s="1" customFormat="1" ht="16.5" customHeight="1">
      <c r="B138" s="33"/>
      <c r="C138" s="138" t="s">
        <v>288</v>
      </c>
      <c r="D138" s="138" t="s">
        <v>221</v>
      </c>
      <c r="E138" s="139" t="s">
        <v>3201</v>
      </c>
      <c r="F138" s="140" t="s">
        <v>3202</v>
      </c>
      <c r="G138" s="141" t="s">
        <v>624</v>
      </c>
      <c r="H138" s="142">
        <v>460</v>
      </c>
      <c r="I138" s="143"/>
      <c r="J138" s="144">
        <f>ROUND(I138*H138,2)</f>
        <v>0</v>
      </c>
      <c r="K138" s="140" t="s">
        <v>254</v>
      </c>
      <c r="L138" s="33"/>
      <c r="M138" s="145" t="s">
        <v>1</v>
      </c>
      <c r="N138" s="146" t="s">
        <v>52</v>
      </c>
      <c r="P138" s="147">
        <f>O138*H138</f>
        <v>0</v>
      </c>
      <c r="Q138" s="147">
        <v>0</v>
      </c>
      <c r="R138" s="147">
        <f>Q138*H138</f>
        <v>0</v>
      </c>
      <c r="S138" s="147">
        <v>0</v>
      </c>
      <c r="T138" s="148">
        <f>S138*H138</f>
        <v>0</v>
      </c>
      <c r="AR138" s="149" t="s">
        <v>359</v>
      </c>
      <c r="AT138" s="149" t="s">
        <v>221</v>
      </c>
      <c r="AU138" s="149" t="s">
        <v>96</v>
      </c>
      <c r="AY138" s="17" t="s">
        <v>219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7" t="s">
        <v>94</v>
      </c>
      <c r="BK138" s="150">
        <f>ROUND(I138*H138,2)</f>
        <v>0</v>
      </c>
      <c r="BL138" s="17" t="s">
        <v>359</v>
      </c>
      <c r="BM138" s="149" t="s">
        <v>3203</v>
      </c>
    </row>
    <row r="139" spans="2:65" s="1" customFormat="1" ht="11.25">
      <c r="B139" s="33"/>
      <c r="D139" s="179" t="s">
        <v>256</v>
      </c>
      <c r="F139" s="180" t="s">
        <v>3204</v>
      </c>
      <c r="I139" s="181"/>
      <c r="L139" s="33"/>
      <c r="M139" s="182"/>
      <c r="T139" s="57"/>
      <c r="AT139" s="17" t="s">
        <v>256</v>
      </c>
      <c r="AU139" s="17" t="s">
        <v>96</v>
      </c>
    </row>
    <row r="140" spans="2:65" s="1" customFormat="1" ht="16.5" customHeight="1">
      <c r="B140" s="33"/>
      <c r="C140" s="183" t="s">
        <v>295</v>
      </c>
      <c r="D140" s="183" t="s">
        <v>472</v>
      </c>
      <c r="E140" s="184" t="s">
        <v>3205</v>
      </c>
      <c r="F140" s="185" t="s">
        <v>3206</v>
      </c>
      <c r="G140" s="186" t="s">
        <v>624</v>
      </c>
      <c r="H140" s="187">
        <v>460</v>
      </c>
      <c r="I140" s="188"/>
      <c r="J140" s="189">
        <f>ROUND(I140*H140,2)</f>
        <v>0</v>
      </c>
      <c r="K140" s="185" t="s">
        <v>254</v>
      </c>
      <c r="L140" s="190"/>
      <c r="M140" s="191" t="s">
        <v>1</v>
      </c>
      <c r="N140" s="192" t="s">
        <v>52</v>
      </c>
      <c r="P140" s="147">
        <f>O140*H140</f>
        <v>0</v>
      </c>
      <c r="Q140" s="147">
        <v>8.9999999999999998E-4</v>
      </c>
      <c r="R140" s="147">
        <f>Q140*H140</f>
        <v>0.41399999999999998</v>
      </c>
      <c r="S140" s="147">
        <v>0</v>
      </c>
      <c r="T140" s="148">
        <f>S140*H140</f>
        <v>0</v>
      </c>
      <c r="AR140" s="149" t="s">
        <v>466</v>
      </c>
      <c r="AT140" s="149" t="s">
        <v>472</v>
      </c>
      <c r="AU140" s="149" t="s">
        <v>96</v>
      </c>
      <c r="AY140" s="17" t="s">
        <v>219</v>
      </c>
      <c r="BE140" s="150">
        <f>IF(N140="základní",J140,0)</f>
        <v>0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7" t="s">
        <v>94</v>
      </c>
      <c r="BK140" s="150">
        <f>ROUND(I140*H140,2)</f>
        <v>0</v>
      </c>
      <c r="BL140" s="17" t="s">
        <v>359</v>
      </c>
      <c r="BM140" s="149" t="s">
        <v>3207</v>
      </c>
    </row>
    <row r="141" spans="2:65" s="1" customFormat="1" ht="16.5" customHeight="1">
      <c r="B141" s="33"/>
      <c r="C141" s="138" t="s">
        <v>301</v>
      </c>
      <c r="D141" s="138" t="s">
        <v>221</v>
      </c>
      <c r="E141" s="139" t="s">
        <v>3208</v>
      </c>
      <c r="F141" s="140" t="s">
        <v>3209</v>
      </c>
      <c r="G141" s="141" t="s">
        <v>382</v>
      </c>
      <c r="H141" s="142">
        <v>12</v>
      </c>
      <c r="I141" s="143"/>
      <c r="J141" s="144">
        <f>ROUND(I141*H141,2)</f>
        <v>0</v>
      </c>
      <c r="K141" s="140" t="s">
        <v>254</v>
      </c>
      <c r="L141" s="33"/>
      <c r="M141" s="145" t="s">
        <v>1</v>
      </c>
      <c r="N141" s="146" t="s">
        <v>52</v>
      </c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AR141" s="149" t="s">
        <v>359</v>
      </c>
      <c r="AT141" s="149" t="s">
        <v>221</v>
      </c>
      <c r="AU141" s="149" t="s">
        <v>96</v>
      </c>
      <c r="AY141" s="17" t="s">
        <v>219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7" t="s">
        <v>94</v>
      </c>
      <c r="BK141" s="150">
        <f>ROUND(I141*H141,2)</f>
        <v>0</v>
      </c>
      <c r="BL141" s="17" t="s">
        <v>359</v>
      </c>
      <c r="BM141" s="149" t="s">
        <v>3210</v>
      </c>
    </row>
    <row r="142" spans="2:65" s="1" customFormat="1" ht="11.25">
      <c r="B142" s="33"/>
      <c r="D142" s="179" t="s">
        <v>256</v>
      </c>
      <c r="F142" s="180" t="s">
        <v>3211</v>
      </c>
      <c r="I142" s="181"/>
      <c r="L142" s="33"/>
      <c r="M142" s="182"/>
      <c r="T142" s="57"/>
      <c r="AT142" s="17" t="s">
        <v>256</v>
      </c>
      <c r="AU142" s="17" t="s">
        <v>96</v>
      </c>
    </row>
    <row r="143" spans="2:65" s="1" customFormat="1" ht="16.5" customHeight="1">
      <c r="B143" s="33"/>
      <c r="C143" s="138" t="s">
        <v>170</v>
      </c>
      <c r="D143" s="138" t="s">
        <v>221</v>
      </c>
      <c r="E143" s="139" t="s">
        <v>3212</v>
      </c>
      <c r="F143" s="140" t="s">
        <v>3213</v>
      </c>
      <c r="G143" s="141" t="s">
        <v>382</v>
      </c>
      <c r="H143" s="142">
        <v>61</v>
      </c>
      <c r="I143" s="143"/>
      <c r="J143" s="144">
        <f>ROUND(I143*H143,2)</f>
        <v>0</v>
      </c>
      <c r="K143" s="140" t="s">
        <v>254</v>
      </c>
      <c r="L143" s="33"/>
      <c r="M143" s="145" t="s">
        <v>1</v>
      </c>
      <c r="N143" s="146" t="s">
        <v>52</v>
      </c>
      <c r="P143" s="147">
        <f>O143*H143</f>
        <v>0</v>
      </c>
      <c r="Q143" s="147">
        <v>0</v>
      </c>
      <c r="R143" s="147">
        <f>Q143*H143</f>
        <v>0</v>
      </c>
      <c r="S143" s="147">
        <v>0</v>
      </c>
      <c r="T143" s="148">
        <f>S143*H143</f>
        <v>0</v>
      </c>
      <c r="AR143" s="149" t="s">
        <v>359</v>
      </c>
      <c r="AT143" s="149" t="s">
        <v>221</v>
      </c>
      <c r="AU143" s="149" t="s">
        <v>96</v>
      </c>
      <c r="AY143" s="17" t="s">
        <v>219</v>
      </c>
      <c r="BE143" s="150">
        <f>IF(N143="základní",J143,0)</f>
        <v>0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7" t="s">
        <v>94</v>
      </c>
      <c r="BK143" s="150">
        <f>ROUND(I143*H143,2)</f>
        <v>0</v>
      </c>
      <c r="BL143" s="17" t="s">
        <v>359</v>
      </c>
      <c r="BM143" s="149" t="s">
        <v>3214</v>
      </c>
    </row>
    <row r="144" spans="2:65" s="1" customFormat="1" ht="11.25">
      <c r="B144" s="33"/>
      <c r="D144" s="179" t="s">
        <v>256</v>
      </c>
      <c r="F144" s="180" t="s">
        <v>3215</v>
      </c>
      <c r="I144" s="181"/>
      <c r="L144" s="33"/>
      <c r="M144" s="182"/>
      <c r="T144" s="57"/>
      <c r="AT144" s="17" t="s">
        <v>256</v>
      </c>
      <c r="AU144" s="17" t="s">
        <v>96</v>
      </c>
    </row>
    <row r="145" spans="2:65" s="1" customFormat="1" ht="16.5" customHeight="1">
      <c r="B145" s="33"/>
      <c r="C145" s="183" t="s">
        <v>323</v>
      </c>
      <c r="D145" s="183" t="s">
        <v>472</v>
      </c>
      <c r="E145" s="184" t="s">
        <v>3216</v>
      </c>
      <c r="F145" s="185" t="s">
        <v>3217</v>
      </c>
      <c r="G145" s="186" t="s">
        <v>382</v>
      </c>
      <c r="H145" s="187">
        <v>6</v>
      </c>
      <c r="I145" s="188"/>
      <c r="J145" s="189">
        <f>ROUND(I145*H145,2)</f>
        <v>0</v>
      </c>
      <c r="K145" s="185" t="s">
        <v>254</v>
      </c>
      <c r="L145" s="190"/>
      <c r="M145" s="191" t="s">
        <v>1</v>
      </c>
      <c r="N145" s="192" t="s">
        <v>52</v>
      </c>
      <c r="P145" s="147">
        <f>O145*H145</f>
        <v>0</v>
      </c>
      <c r="Q145" s="147">
        <v>0</v>
      </c>
      <c r="R145" s="147">
        <f>Q145*H145</f>
        <v>0</v>
      </c>
      <c r="S145" s="147">
        <v>0</v>
      </c>
      <c r="T145" s="148">
        <f>S145*H145</f>
        <v>0</v>
      </c>
      <c r="AR145" s="149" t="s">
        <v>466</v>
      </c>
      <c r="AT145" s="149" t="s">
        <v>472</v>
      </c>
      <c r="AU145" s="149" t="s">
        <v>96</v>
      </c>
      <c r="AY145" s="17" t="s">
        <v>219</v>
      </c>
      <c r="BE145" s="150">
        <f>IF(N145="základní",J145,0)</f>
        <v>0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7" t="s">
        <v>94</v>
      </c>
      <c r="BK145" s="150">
        <f>ROUND(I145*H145,2)</f>
        <v>0</v>
      </c>
      <c r="BL145" s="17" t="s">
        <v>359</v>
      </c>
      <c r="BM145" s="149" t="s">
        <v>3218</v>
      </c>
    </row>
    <row r="146" spans="2:65" s="1" customFormat="1" ht="16.5" customHeight="1">
      <c r="B146" s="33"/>
      <c r="C146" s="183" t="s">
        <v>8</v>
      </c>
      <c r="D146" s="183" t="s">
        <v>472</v>
      </c>
      <c r="E146" s="184" t="s">
        <v>3219</v>
      </c>
      <c r="F146" s="185" t="s">
        <v>3220</v>
      </c>
      <c r="G146" s="186" t="s">
        <v>382</v>
      </c>
      <c r="H146" s="187">
        <v>55</v>
      </c>
      <c r="I146" s="188"/>
      <c r="J146" s="189">
        <f>ROUND(I146*H146,2)</f>
        <v>0</v>
      </c>
      <c r="K146" s="185" t="s">
        <v>254</v>
      </c>
      <c r="L146" s="190"/>
      <c r="M146" s="191" t="s">
        <v>1</v>
      </c>
      <c r="N146" s="192" t="s">
        <v>52</v>
      </c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49" t="s">
        <v>466</v>
      </c>
      <c r="AT146" s="149" t="s">
        <v>472</v>
      </c>
      <c r="AU146" s="149" t="s">
        <v>96</v>
      </c>
      <c r="AY146" s="17" t="s">
        <v>219</v>
      </c>
      <c r="BE146" s="150">
        <f>IF(N146="základní",J146,0)</f>
        <v>0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7" t="s">
        <v>94</v>
      </c>
      <c r="BK146" s="150">
        <f>ROUND(I146*H146,2)</f>
        <v>0</v>
      </c>
      <c r="BL146" s="17" t="s">
        <v>359</v>
      </c>
      <c r="BM146" s="149" t="s">
        <v>3221</v>
      </c>
    </row>
    <row r="147" spans="2:65" s="1" customFormat="1" ht="16.5" customHeight="1">
      <c r="B147" s="33"/>
      <c r="C147" s="138" t="s">
        <v>338</v>
      </c>
      <c r="D147" s="138" t="s">
        <v>221</v>
      </c>
      <c r="E147" s="139" t="s">
        <v>3222</v>
      </c>
      <c r="F147" s="140" t="s">
        <v>3223</v>
      </c>
      <c r="G147" s="141" t="s">
        <v>624</v>
      </c>
      <c r="H147" s="142">
        <v>448</v>
      </c>
      <c r="I147" s="143"/>
      <c r="J147" s="144">
        <f>ROUND(I147*H147,2)</f>
        <v>0</v>
      </c>
      <c r="K147" s="140" t="s">
        <v>254</v>
      </c>
      <c r="L147" s="33"/>
      <c r="M147" s="145" t="s">
        <v>1</v>
      </c>
      <c r="N147" s="146" t="s">
        <v>52</v>
      </c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AR147" s="149" t="s">
        <v>359</v>
      </c>
      <c r="AT147" s="149" t="s">
        <v>221</v>
      </c>
      <c r="AU147" s="149" t="s">
        <v>96</v>
      </c>
      <c r="AY147" s="17" t="s">
        <v>219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7" t="s">
        <v>94</v>
      </c>
      <c r="BK147" s="150">
        <f>ROUND(I147*H147,2)</f>
        <v>0</v>
      </c>
      <c r="BL147" s="17" t="s">
        <v>359</v>
      </c>
      <c r="BM147" s="149" t="s">
        <v>3224</v>
      </c>
    </row>
    <row r="148" spans="2:65" s="1" customFormat="1" ht="11.25">
      <c r="B148" s="33"/>
      <c r="D148" s="179" t="s">
        <v>256</v>
      </c>
      <c r="F148" s="180" t="s">
        <v>3225</v>
      </c>
      <c r="I148" s="181"/>
      <c r="L148" s="33"/>
      <c r="M148" s="182"/>
      <c r="T148" s="57"/>
      <c r="AT148" s="17" t="s">
        <v>256</v>
      </c>
      <c r="AU148" s="17" t="s">
        <v>96</v>
      </c>
    </row>
    <row r="149" spans="2:65" s="1" customFormat="1" ht="16.5" customHeight="1">
      <c r="B149" s="33"/>
      <c r="C149" s="183" t="s">
        <v>345</v>
      </c>
      <c r="D149" s="183" t="s">
        <v>472</v>
      </c>
      <c r="E149" s="184" t="s">
        <v>3226</v>
      </c>
      <c r="F149" s="185" t="s">
        <v>3227</v>
      </c>
      <c r="G149" s="186" t="s">
        <v>2890</v>
      </c>
      <c r="H149" s="187">
        <v>448</v>
      </c>
      <c r="I149" s="188"/>
      <c r="J149" s="189">
        <f>ROUND(I149*H149,2)</f>
        <v>0</v>
      </c>
      <c r="K149" s="185" t="s">
        <v>254</v>
      </c>
      <c r="L149" s="190"/>
      <c r="M149" s="191" t="s">
        <v>1</v>
      </c>
      <c r="N149" s="192" t="s">
        <v>52</v>
      </c>
      <c r="P149" s="147">
        <f>O149*H149</f>
        <v>0</v>
      </c>
      <c r="Q149" s="147">
        <v>1E-3</v>
      </c>
      <c r="R149" s="147">
        <f>Q149*H149</f>
        <v>0.44800000000000001</v>
      </c>
      <c r="S149" s="147">
        <v>0</v>
      </c>
      <c r="T149" s="148">
        <f>S149*H149</f>
        <v>0</v>
      </c>
      <c r="AR149" s="149" t="s">
        <v>466</v>
      </c>
      <c r="AT149" s="149" t="s">
        <v>472</v>
      </c>
      <c r="AU149" s="149" t="s">
        <v>96</v>
      </c>
      <c r="AY149" s="17" t="s">
        <v>219</v>
      </c>
      <c r="BE149" s="150">
        <f>IF(N149="základní",J149,0)</f>
        <v>0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7" t="s">
        <v>94</v>
      </c>
      <c r="BK149" s="150">
        <f>ROUND(I149*H149,2)</f>
        <v>0</v>
      </c>
      <c r="BL149" s="17" t="s">
        <v>359</v>
      </c>
      <c r="BM149" s="149" t="s">
        <v>3228</v>
      </c>
    </row>
    <row r="150" spans="2:65" s="1" customFormat="1" ht="16.5" customHeight="1">
      <c r="B150" s="33"/>
      <c r="C150" s="138" t="s">
        <v>352</v>
      </c>
      <c r="D150" s="138" t="s">
        <v>221</v>
      </c>
      <c r="E150" s="139" t="s">
        <v>3229</v>
      </c>
      <c r="F150" s="140" t="s">
        <v>3230</v>
      </c>
      <c r="G150" s="141" t="s">
        <v>382</v>
      </c>
      <c r="H150" s="142">
        <v>6</v>
      </c>
      <c r="I150" s="143"/>
      <c r="J150" s="144">
        <f>ROUND(I150*H150,2)</f>
        <v>0</v>
      </c>
      <c r="K150" s="140" t="s">
        <v>254</v>
      </c>
      <c r="L150" s="33"/>
      <c r="M150" s="145" t="s">
        <v>1</v>
      </c>
      <c r="N150" s="146" t="s">
        <v>52</v>
      </c>
      <c r="P150" s="147">
        <f>O150*H150</f>
        <v>0</v>
      </c>
      <c r="Q150" s="147">
        <v>0</v>
      </c>
      <c r="R150" s="147">
        <f>Q150*H150</f>
        <v>0</v>
      </c>
      <c r="S150" s="147">
        <v>0</v>
      </c>
      <c r="T150" s="148">
        <f>S150*H150</f>
        <v>0</v>
      </c>
      <c r="AR150" s="149" t="s">
        <v>359</v>
      </c>
      <c r="AT150" s="149" t="s">
        <v>221</v>
      </c>
      <c r="AU150" s="149" t="s">
        <v>96</v>
      </c>
      <c r="AY150" s="17" t="s">
        <v>219</v>
      </c>
      <c r="BE150" s="150">
        <f>IF(N150="základní",J150,0)</f>
        <v>0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7" t="s">
        <v>94</v>
      </c>
      <c r="BK150" s="150">
        <f>ROUND(I150*H150,2)</f>
        <v>0</v>
      </c>
      <c r="BL150" s="17" t="s">
        <v>359</v>
      </c>
      <c r="BM150" s="149" t="s">
        <v>3231</v>
      </c>
    </row>
    <row r="151" spans="2:65" s="1" customFormat="1" ht="11.25">
      <c r="B151" s="33"/>
      <c r="D151" s="179" t="s">
        <v>256</v>
      </c>
      <c r="F151" s="180" t="s">
        <v>3232</v>
      </c>
      <c r="I151" s="181"/>
      <c r="L151" s="33"/>
      <c r="M151" s="182"/>
      <c r="T151" s="57"/>
      <c r="AT151" s="17" t="s">
        <v>256</v>
      </c>
      <c r="AU151" s="17" t="s">
        <v>96</v>
      </c>
    </row>
    <row r="152" spans="2:65" s="1" customFormat="1" ht="16.5" customHeight="1">
      <c r="B152" s="33"/>
      <c r="C152" s="183" t="s">
        <v>359</v>
      </c>
      <c r="D152" s="183" t="s">
        <v>472</v>
      </c>
      <c r="E152" s="184" t="s">
        <v>3233</v>
      </c>
      <c r="F152" s="185" t="s">
        <v>3234</v>
      </c>
      <c r="G152" s="186" t="s">
        <v>382</v>
      </c>
      <c r="H152" s="187">
        <v>6</v>
      </c>
      <c r="I152" s="188"/>
      <c r="J152" s="189">
        <f>ROUND(I152*H152,2)</f>
        <v>0</v>
      </c>
      <c r="K152" s="185" t="s">
        <v>254</v>
      </c>
      <c r="L152" s="190"/>
      <c r="M152" s="191" t="s">
        <v>1</v>
      </c>
      <c r="N152" s="192" t="s">
        <v>52</v>
      </c>
      <c r="P152" s="147">
        <f>O152*H152</f>
        <v>0</v>
      </c>
      <c r="Q152" s="147">
        <v>2.3000000000000001E-4</v>
      </c>
      <c r="R152" s="147">
        <f>Q152*H152</f>
        <v>1.3800000000000002E-3</v>
      </c>
      <c r="S152" s="147">
        <v>0</v>
      </c>
      <c r="T152" s="148">
        <f>S152*H152</f>
        <v>0</v>
      </c>
      <c r="AR152" s="149" t="s">
        <v>466</v>
      </c>
      <c r="AT152" s="149" t="s">
        <v>472</v>
      </c>
      <c r="AU152" s="149" t="s">
        <v>96</v>
      </c>
      <c r="AY152" s="17" t="s">
        <v>219</v>
      </c>
      <c r="BE152" s="150">
        <f>IF(N152="základní",J152,0)</f>
        <v>0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7" t="s">
        <v>94</v>
      </c>
      <c r="BK152" s="150">
        <f>ROUND(I152*H152,2)</f>
        <v>0</v>
      </c>
      <c r="BL152" s="17" t="s">
        <v>359</v>
      </c>
      <c r="BM152" s="149" t="s">
        <v>3235</v>
      </c>
    </row>
    <row r="153" spans="2:65" s="11" customFormat="1" ht="25.9" customHeight="1">
      <c r="B153" s="126"/>
      <c r="D153" s="127" t="s">
        <v>86</v>
      </c>
      <c r="E153" s="128" t="s">
        <v>472</v>
      </c>
      <c r="F153" s="128" t="s">
        <v>1425</v>
      </c>
      <c r="I153" s="129"/>
      <c r="J153" s="130">
        <f>BK153</f>
        <v>0</v>
      </c>
      <c r="L153" s="126"/>
      <c r="M153" s="131"/>
      <c r="P153" s="132">
        <f>P154+P162+P173</f>
        <v>0</v>
      </c>
      <c r="R153" s="132">
        <f>R154+R162+R173</f>
        <v>5.5379999999999999E-2</v>
      </c>
      <c r="T153" s="133">
        <f>T154+T162+T173</f>
        <v>0</v>
      </c>
      <c r="AR153" s="127" t="s">
        <v>236</v>
      </c>
      <c r="AT153" s="134" t="s">
        <v>86</v>
      </c>
      <c r="AU153" s="134" t="s">
        <v>87</v>
      </c>
      <c r="AY153" s="127" t="s">
        <v>219</v>
      </c>
      <c r="BK153" s="135">
        <f>BK154+BK162+BK173</f>
        <v>0</v>
      </c>
    </row>
    <row r="154" spans="2:65" s="11" customFormat="1" ht="22.9" customHeight="1">
      <c r="B154" s="126"/>
      <c r="D154" s="127" t="s">
        <v>86</v>
      </c>
      <c r="E154" s="136" t="s">
        <v>3236</v>
      </c>
      <c r="F154" s="136" t="s">
        <v>3237</v>
      </c>
      <c r="I154" s="129"/>
      <c r="J154" s="137">
        <f>BK154</f>
        <v>0</v>
      </c>
      <c r="L154" s="126"/>
      <c r="M154" s="131"/>
      <c r="P154" s="132">
        <f>SUM(P155:P161)</f>
        <v>0</v>
      </c>
      <c r="R154" s="132">
        <f>SUM(R155:R161)</f>
        <v>0</v>
      </c>
      <c r="T154" s="133">
        <f>SUM(T155:T161)</f>
        <v>0</v>
      </c>
      <c r="AR154" s="127" t="s">
        <v>236</v>
      </c>
      <c r="AT154" s="134" t="s">
        <v>86</v>
      </c>
      <c r="AU154" s="134" t="s">
        <v>94</v>
      </c>
      <c r="AY154" s="127" t="s">
        <v>219</v>
      </c>
      <c r="BK154" s="135">
        <f>SUM(BK155:BK161)</f>
        <v>0</v>
      </c>
    </row>
    <row r="155" spans="2:65" s="1" customFormat="1" ht="16.5" customHeight="1">
      <c r="B155" s="33"/>
      <c r="C155" s="138" t="s">
        <v>366</v>
      </c>
      <c r="D155" s="138" t="s">
        <v>221</v>
      </c>
      <c r="E155" s="139" t="s">
        <v>3238</v>
      </c>
      <c r="F155" s="140" t="s">
        <v>3239</v>
      </c>
      <c r="G155" s="141" t="s">
        <v>382</v>
      </c>
      <c r="H155" s="142">
        <v>2</v>
      </c>
      <c r="I155" s="143"/>
      <c r="J155" s="144">
        <f>ROUND(I155*H155,2)</f>
        <v>0</v>
      </c>
      <c r="K155" s="140" t="s">
        <v>254</v>
      </c>
      <c r="L155" s="33"/>
      <c r="M155" s="145" t="s">
        <v>1</v>
      </c>
      <c r="N155" s="146" t="s">
        <v>52</v>
      </c>
      <c r="P155" s="147">
        <f>O155*H155</f>
        <v>0</v>
      </c>
      <c r="Q155" s="147">
        <v>0</v>
      </c>
      <c r="R155" s="147">
        <f>Q155*H155</f>
        <v>0</v>
      </c>
      <c r="S155" s="147">
        <v>0</v>
      </c>
      <c r="T155" s="148">
        <f>S155*H155</f>
        <v>0</v>
      </c>
      <c r="AR155" s="149" t="s">
        <v>1431</v>
      </c>
      <c r="AT155" s="149" t="s">
        <v>221</v>
      </c>
      <c r="AU155" s="149" t="s">
        <v>96</v>
      </c>
      <c r="AY155" s="17" t="s">
        <v>219</v>
      </c>
      <c r="BE155" s="150">
        <f>IF(N155="základní",J155,0)</f>
        <v>0</v>
      </c>
      <c r="BF155" s="150">
        <f>IF(N155="snížená",J155,0)</f>
        <v>0</v>
      </c>
      <c r="BG155" s="150">
        <f>IF(N155="zákl. přenesená",J155,0)</f>
        <v>0</v>
      </c>
      <c r="BH155" s="150">
        <f>IF(N155="sníž. přenesená",J155,0)</f>
        <v>0</v>
      </c>
      <c r="BI155" s="150">
        <f>IF(N155="nulová",J155,0)</f>
        <v>0</v>
      </c>
      <c r="BJ155" s="17" t="s">
        <v>94</v>
      </c>
      <c r="BK155" s="150">
        <f>ROUND(I155*H155,2)</f>
        <v>0</v>
      </c>
      <c r="BL155" s="17" t="s">
        <v>1431</v>
      </c>
      <c r="BM155" s="149" t="s">
        <v>3240</v>
      </c>
    </row>
    <row r="156" spans="2:65" s="1" customFormat="1" ht="11.25">
      <c r="B156" s="33"/>
      <c r="D156" s="179" t="s">
        <v>256</v>
      </c>
      <c r="F156" s="180" t="s">
        <v>3241</v>
      </c>
      <c r="I156" s="181"/>
      <c r="L156" s="33"/>
      <c r="M156" s="182"/>
      <c r="T156" s="57"/>
      <c r="AT156" s="17" t="s">
        <v>256</v>
      </c>
      <c r="AU156" s="17" t="s">
        <v>96</v>
      </c>
    </row>
    <row r="157" spans="2:65" s="1" customFormat="1" ht="16.5" customHeight="1">
      <c r="B157" s="33"/>
      <c r="C157" s="138" t="s">
        <v>373</v>
      </c>
      <c r="D157" s="138" t="s">
        <v>221</v>
      </c>
      <c r="E157" s="139" t="s">
        <v>3242</v>
      </c>
      <c r="F157" s="140" t="s">
        <v>3243</v>
      </c>
      <c r="G157" s="141" t="s">
        <v>624</v>
      </c>
      <c r="H157" s="142">
        <v>170</v>
      </c>
      <c r="I157" s="143"/>
      <c r="J157" s="144">
        <f>ROUND(I157*H157,2)</f>
        <v>0</v>
      </c>
      <c r="K157" s="140" t="s">
        <v>254</v>
      </c>
      <c r="L157" s="33"/>
      <c r="M157" s="145" t="s">
        <v>1</v>
      </c>
      <c r="N157" s="146" t="s">
        <v>52</v>
      </c>
      <c r="P157" s="147">
        <f>O157*H157</f>
        <v>0</v>
      </c>
      <c r="Q157" s="147">
        <v>0</v>
      </c>
      <c r="R157" s="147">
        <f>Q157*H157</f>
        <v>0</v>
      </c>
      <c r="S157" s="147">
        <v>0</v>
      </c>
      <c r="T157" s="148">
        <f>S157*H157</f>
        <v>0</v>
      </c>
      <c r="AR157" s="149" t="s">
        <v>1431</v>
      </c>
      <c r="AT157" s="149" t="s">
        <v>221</v>
      </c>
      <c r="AU157" s="149" t="s">
        <v>96</v>
      </c>
      <c r="AY157" s="17" t="s">
        <v>219</v>
      </c>
      <c r="BE157" s="150">
        <f>IF(N157="základní",J157,0)</f>
        <v>0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7" t="s">
        <v>94</v>
      </c>
      <c r="BK157" s="150">
        <f>ROUND(I157*H157,2)</f>
        <v>0</v>
      </c>
      <c r="BL157" s="17" t="s">
        <v>1431</v>
      </c>
      <c r="BM157" s="149" t="s">
        <v>3244</v>
      </c>
    </row>
    <row r="158" spans="2:65" s="1" customFormat="1" ht="11.25">
      <c r="B158" s="33"/>
      <c r="D158" s="179" t="s">
        <v>256</v>
      </c>
      <c r="F158" s="180" t="s">
        <v>3245</v>
      </c>
      <c r="I158" s="181"/>
      <c r="L158" s="33"/>
      <c r="M158" s="182"/>
      <c r="T158" s="57"/>
      <c r="AT158" s="17" t="s">
        <v>256</v>
      </c>
      <c r="AU158" s="17" t="s">
        <v>96</v>
      </c>
    </row>
    <row r="159" spans="2:65" s="14" customFormat="1" ht="11.25">
      <c r="B159" s="165"/>
      <c r="D159" s="152" t="s">
        <v>228</v>
      </c>
      <c r="F159" s="167" t="s">
        <v>3246</v>
      </c>
      <c r="H159" s="168">
        <v>170</v>
      </c>
      <c r="I159" s="169"/>
      <c r="L159" s="165"/>
      <c r="M159" s="170"/>
      <c r="T159" s="171"/>
      <c r="AT159" s="166" t="s">
        <v>228</v>
      </c>
      <c r="AU159" s="166" t="s">
        <v>96</v>
      </c>
      <c r="AV159" s="14" t="s">
        <v>96</v>
      </c>
      <c r="AW159" s="14" t="s">
        <v>4</v>
      </c>
      <c r="AX159" s="14" t="s">
        <v>94</v>
      </c>
      <c r="AY159" s="166" t="s">
        <v>219</v>
      </c>
    </row>
    <row r="160" spans="2:65" s="1" customFormat="1" ht="16.5" customHeight="1">
      <c r="B160" s="33"/>
      <c r="C160" s="138" t="s">
        <v>379</v>
      </c>
      <c r="D160" s="138" t="s">
        <v>221</v>
      </c>
      <c r="E160" s="139" t="s">
        <v>3247</v>
      </c>
      <c r="F160" s="140" t="s">
        <v>3248</v>
      </c>
      <c r="G160" s="141" t="s">
        <v>624</v>
      </c>
      <c r="H160" s="142">
        <v>122.5</v>
      </c>
      <c r="I160" s="143"/>
      <c r="J160" s="144">
        <f>ROUND(I160*H160,2)</f>
        <v>0</v>
      </c>
      <c r="K160" s="140" t="s">
        <v>2740</v>
      </c>
      <c r="L160" s="33"/>
      <c r="M160" s="145" t="s">
        <v>1</v>
      </c>
      <c r="N160" s="146" t="s">
        <v>52</v>
      </c>
      <c r="P160" s="147">
        <f>O160*H160</f>
        <v>0</v>
      </c>
      <c r="Q160" s="147">
        <v>0</v>
      </c>
      <c r="R160" s="147">
        <f>Q160*H160</f>
        <v>0</v>
      </c>
      <c r="S160" s="147">
        <v>0</v>
      </c>
      <c r="T160" s="148">
        <f>S160*H160</f>
        <v>0</v>
      </c>
      <c r="AR160" s="149" t="s">
        <v>1431</v>
      </c>
      <c r="AT160" s="149" t="s">
        <v>221</v>
      </c>
      <c r="AU160" s="149" t="s">
        <v>96</v>
      </c>
      <c r="AY160" s="17" t="s">
        <v>219</v>
      </c>
      <c r="BE160" s="150">
        <f>IF(N160="základní",J160,0)</f>
        <v>0</v>
      </c>
      <c r="BF160" s="150">
        <f>IF(N160="snížená",J160,0)</f>
        <v>0</v>
      </c>
      <c r="BG160" s="150">
        <f>IF(N160="zákl. přenesená",J160,0)</f>
        <v>0</v>
      </c>
      <c r="BH160" s="150">
        <f>IF(N160="sníž. přenesená",J160,0)</f>
        <v>0</v>
      </c>
      <c r="BI160" s="150">
        <f>IF(N160="nulová",J160,0)</f>
        <v>0</v>
      </c>
      <c r="BJ160" s="17" t="s">
        <v>94</v>
      </c>
      <c r="BK160" s="150">
        <f>ROUND(I160*H160,2)</f>
        <v>0</v>
      </c>
      <c r="BL160" s="17" t="s">
        <v>1431</v>
      </c>
      <c r="BM160" s="149" t="s">
        <v>3249</v>
      </c>
    </row>
    <row r="161" spans="2:65" s="14" customFormat="1" ht="11.25">
      <c r="B161" s="165"/>
      <c r="D161" s="152" t="s">
        <v>228</v>
      </c>
      <c r="F161" s="167" t="s">
        <v>3250</v>
      </c>
      <c r="H161" s="168">
        <v>122.5</v>
      </c>
      <c r="I161" s="169"/>
      <c r="L161" s="165"/>
      <c r="M161" s="170"/>
      <c r="T161" s="171"/>
      <c r="AT161" s="166" t="s">
        <v>228</v>
      </c>
      <c r="AU161" s="166" t="s">
        <v>96</v>
      </c>
      <c r="AV161" s="14" t="s">
        <v>96</v>
      </c>
      <c r="AW161" s="14" t="s">
        <v>4</v>
      </c>
      <c r="AX161" s="14" t="s">
        <v>94</v>
      </c>
      <c r="AY161" s="166" t="s">
        <v>219</v>
      </c>
    </row>
    <row r="162" spans="2:65" s="11" customFormat="1" ht="22.9" customHeight="1">
      <c r="B162" s="126"/>
      <c r="D162" s="127" t="s">
        <v>86</v>
      </c>
      <c r="E162" s="136" t="s">
        <v>86</v>
      </c>
      <c r="F162" s="136" t="s">
        <v>3251</v>
      </c>
      <c r="I162" s="129"/>
      <c r="J162" s="137">
        <f>BK162</f>
        <v>0</v>
      </c>
      <c r="L162" s="126"/>
      <c r="M162" s="131"/>
      <c r="P162" s="132">
        <f>SUM(P163:P172)</f>
        <v>0</v>
      </c>
      <c r="R162" s="132">
        <f>SUM(R163:R172)</f>
        <v>1.8000000000000001E-4</v>
      </c>
      <c r="T162" s="133">
        <f>SUM(T163:T172)</f>
        <v>0</v>
      </c>
      <c r="AR162" s="127" t="s">
        <v>236</v>
      </c>
      <c r="AT162" s="134" t="s">
        <v>86</v>
      </c>
      <c r="AU162" s="134" t="s">
        <v>94</v>
      </c>
      <c r="AY162" s="127" t="s">
        <v>219</v>
      </c>
      <c r="BK162" s="135">
        <f>SUM(BK163:BK172)</f>
        <v>0</v>
      </c>
    </row>
    <row r="163" spans="2:65" s="1" customFormat="1" ht="16.5" customHeight="1">
      <c r="B163" s="33"/>
      <c r="C163" s="138" t="s">
        <v>387</v>
      </c>
      <c r="D163" s="138" t="s">
        <v>221</v>
      </c>
      <c r="E163" s="139" t="s">
        <v>3252</v>
      </c>
      <c r="F163" s="140" t="s">
        <v>3253</v>
      </c>
      <c r="G163" s="141" t="s">
        <v>382</v>
      </c>
      <c r="H163" s="142">
        <v>6</v>
      </c>
      <c r="I163" s="143"/>
      <c r="J163" s="144">
        <f>ROUND(I163*H163,2)</f>
        <v>0</v>
      </c>
      <c r="K163" s="140" t="s">
        <v>254</v>
      </c>
      <c r="L163" s="33"/>
      <c r="M163" s="145" t="s">
        <v>1</v>
      </c>
      <c r="N163" s="146" t="s">
        <v>52</v>
      </c>
      <c r="P163" s="147">
        <f>O163*H163</f>
        <v>0</v>
      </c>
      <c r="Q163" s="147">
        <v>0</v>
      </c>
      <c r="R163" s="147">
        <f>Q163*H163</f>
        <v>0</v>
      </c>
      <c r="S163" s="147">
        <v>0</v>
      </c>
      <c r="T163" s="148">
        <f>S163*H163</f>
        <v>0</v>
      </c>
      <c r="AR163" s="149" t="s">
        <v>1431</v>
      </c>
      <c r="AT163" s="149" t="s">
        <v>221</v>
      </c>
      <c r="AU163" s="149" t="s">
        <v>96</v>
      </c>
      <c r="AY163" s="17" t="s">
        <v>219</v>
      </c>
      <c r="BE163" s="150">
        <f>IF(N163="základní",J163,0)</f>
        <v>0</v>
      </c>
      <c r="BF163" s="150">
        <f>IF(N163="snížená",J163,0)</f>
        <v>0</v>
      </c>
      <c r="BG163" s="150">
        <f>IF(N163="zákl. přenesená",J163,0)</f>
        <v>0</v>
      </c>
      <c r="BH163" s="150">
        <f>IF(N163="sníž. přenesená",J163,0)</f>
        <v>0</v>
      </c>
      <c r="BI163" s="150">
        <f>IF(N163="nulová",J163,0)</f>
        <v>0</v>
      </c>
      <c r="BJ163" s="17" t="s">
        <v>94</v>
      </c>
      <c r="BK163" s="150">
        <f>ROUND(I163*H163,2)</f>
        <v>0</v>
      </c>
      <c r="BL163" s="17" t="s">
        <v>1431</v>
      </c>
      <c r="BM163" s="149" t="s">
        <v>3254</v>
      </c>
    </row>
    <row r="164" spans="2:65" s="1" customFormat="1" ht="11.25">
      <c r="B164" s="33"/>
      <c r="D164" s="179" t="s">
        <v>256</v>
      </c>
      <c r="F164" s="180" t="s">
        <v>3255</v>
      </c>
      <c r="I164" s="181"/>
      <c r="L164" s="33"/>
      <c r="M164" s="182"/>
      <c r="T164" s="57"/>
      <c r="AT164" s="17" t="s">
        <v>256</v>
      </c>
      <c r="AU164" s="17" t="s">
        <v>96</v>
      </c>
    </row>
    <row r="165" spans="2:65" s="1" customFormat="1" ht="16.5" customHeight="1">
      <c r="B165" s="33"/>
      <c r="C165" s="138" t="s">
        <v>7</v>
      </c>
      <c r="D165" s="138" t="s">
        <v>221</v>
      </c>
      <c r="E165" s="139" t="s">
        <v>3256</v>
      </c>
      <c r="F165" s="140" t="s">
        <v>3257</v>
      </c>
      <c r="G165" s="141" t="s">
        <v>3258</v>
      </c>
      <c r="H165" s="142">
        <v>6</v>
      </c>
      <c r="I165" s="143"/>
      <c r="J165" s="144">
        <f>ROUND(I165*H165,2)</f>
        <v>0</v>
      </c>
      <c r="K165" s="140" t="s">
        <v>2740</v>
      </c>
      <c r="L165" s="33"/>
      <c r="M165" s="145" t="s">
        <v>1</v>
      </c>
      <c r="N165" s="146" t="s">
        <v>52</v>
      </c>
      <c r="P165" s="147">
        <f>O165*H165</f>
        <v>0</v>
      </c>
      <c r="Q165" s="147">
        <v>0</v>
      </c>
      <c r="R165" s="147">
        <f>Q165*H165</f>
        <v>0</v>
      </c>
      <c r="S165" s="147">
        <v>0</v>
      </c>
      <c r="T165" s="148">
        <f>S165*H165</f>
        <v>0</v>
      </c>
      <c r="AR165" s="149" t="s">
        <v>1431</v>
      </c>
      <c r="AT165" s="149" t="s">
        <v>221</v>
      </c>
      <c r="AU165" s="149" t="s">
        <v>96</v>
      </c>
      <c r="AY165" s="17" t="s">
        <v>219</v>
      </c>
      <c r="BE165" s="150">
        <f>IF(N165="základní",J165,0)</f>
        <v>0</v>
      </c>
      <c r="BF165" s="150">
        <f>IF(N165="snížená",J165,0)</f>
        <v>0</v>
      </c>
      <c r="BG165" s="150">
        <f>IF(N165="zákl. přenesená",J165,0)</f>
        <v>0</v>
      </c>
      <c r="BH165" s="150">
        <f>IF(N165="sníž. přenesená",J165,0)</f>
        <v>0</v>
      </c>
      <c r="BI165" s="150">
        <f>IF(N165="nulová",J165,0)</f>
        <v>0</v>
      </c>
      <c r="BJ165" s="17" t="s">
        <v>94</v>
      </c>
      <c r="BK165" s="150">
        <f>ROUND(I165*H165,2)</f>
        <v>0</v>
      </c>
      <c r="BL165" s="17" t="s">
        <v>1431</v>
      </c>
      <c r="BM165" s="149" t="s">
        <v>3259</v>
      </c>
    </row>
    <row r="166" spans="2:65" s="1" customFormat="1" ht="16.5" customHeight="1">
      <c r="B166" s="33"/>
      <c r="C166" s="138" t="s">
        <v>399</v>
      </c>
      <c r="D166" s="138" t="s">
        <v>221</v>
      </c>
      <c r="E166" s="139" t="s">
        <v>3260</v>
      </c>
      <c r="F166" s="140" t="s">
        <v>3261</v>
      </c>
      <c r="G166" s="141" t="s">
        <v>382</v>
      </c>
      <c r="H166" s="142">
        <v>6</v>
      </c>
      <c r="I166" s="143"/>
      <c r="J166" s="144">
        <f>ROUND(I166*H166,2)</f>
        <v>0</v>
      </c>
      <c r="K166" s="140" t="s">
        <v>254</v>
      </c>
      <c r="L166" s="33"/>
      <c r="M166" s="145" t="s">
        <v>1</v>
      </c>
      <c r="N166" s="146" t="s">
        <v>52</v>
      </c>
      <c r="P166" s="147">
        <f>O166*H166</f>
        <v>0</v>
      </c>
      <c r="Q166" s="147">
        <v>0</v>
      </c>
      <c r="R166" s="147">
        <f>Q166*H166</f>
        <v>0</v>
      </c>
      <c r="S166" s="147">
        <v>0</v>
      </c>
      <c r="T166" s="148">
        <f>S166*H166</f>
        <v>0</v>
      </c>
      <c r="AR166" s="149" t="s">
        <v>1431</v>
      </c>
      <c r="AT166" s="149" t="s">
        <v>221</v>
      </c>
      <c r="AU166" s="149" t="s">
        <v>96</v>
      </c>
      <c r="AY166" s="17" t="s">
        <v>219</v>
      </c>
      <c r="BE166" s="150">
        <f>IF(N166="základní",J166,0)</f>
        <v>0</v>
      </c>
      <c r="BF166" s="150">
        <f>IF(N166="snížená",J166,0)</f>
        <v>0</v>
      </c>
      <c r="BG166" s="150">
        <f>IF(N166="zákl. přenesená",J166,0)</f>
        <v>0</v>
      </c>
      <c r="BH166" s="150">
        <f>IF(N166="sníž. přenesená",J166,0)</f>
        <v>0</v>
      </c>
      <c r="BI166" s="150">
        <f>IF(N166="nulová",J166,0)</f>
        <v>0</v>
      </c>
      <c r="BJ166" s="17" t="s">
        <v>94</v>
      </c>
      <c r="BK166" s="150">
        <f>ROUND(I166*H166,2)</f>
        <v>0</v>
      </c>
      <c r="BL166" s="17" t="s">
        <v>1431</v>
      </c>
      <c r="BM166" s="149" t="s">
        <v>3262</v>
      </c>
    </row>
    <row r="167" spans="2:65" s="1" customFormat="1" ht="11.25">
      <c r="B167" s="33"/>
      <c r="D167" s="179" t="s">
        <v>256</v>
      </c>
      <c r="F167" s="180" t="s">
        <v>3263</v>
      </c>
      <c r="I167" s="181"/>
      <c r="L167" s="33"/>
      <c r="M167" s="182"/>
      <c r="T167" s="57"/>
      <c r="AT167" s="17" t="s">
        <v>256</v>
      </c>
      <c r="AU167" s="17" t="s">
        <v>96</v>
      </c>
    </row>
    <row r="168" spans="2:65" s="1" customFormat="1" ht="16.5" customHeight="1">
      <c r="B168" s="33"/>
      <c r="C168" s="183" t="s">
        <v>409</v>
      </c>
      <c r="D168" s="183" t="s">
        <v>472</v>
      </c>
      <c r="E168" s="184" t="s">
        <v>3264</v>
      </c>
      <c r="F168" s="185" t="s">
        <v>3265</v>
      </c>
      <c r="G168" s="186" t="s">
        <v>3258</v>
      </c>
      <c r="H168" s="187">
        <v>6</v>
      </c>
      <c r="I168" s="188"/>
      <c r="J168" s="189">
        <f>ROUND(I168*H168,2)</f>
        <v>0</v>
      </c>
      <c r="K168" s="185" t="s">
        <v>2740</v>
      </c>
      <c r="L168" s="190"/>
      <c r="M168" s="191" t="s">
        <v>1</v>
      </c>
      <c r="N168" s="192" t="s">
        <v>52</v>
      </c>
      <c r="P168" s="147">
        <f>O168*H168</f>
        <v>0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AR168" s="149" t="s">
        <v>1459</v>
      </c>
      <c r="AT168" s="149" t="s">
        <v>472</v>
      </c>
      <c r="AU168" s="149" t="s">
        <v>96</v>
      </c>
      <c r="AY168" s="17" t="s">
        <v>219</v>
      </c>
      <c r="BE168" s="150">
        <f>IF(N168="základní",J168,0)</f>
        <v>0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7" t="s">
        <v>94</v>
      </c>
      <c r="BK168" s="150">
        <f>ROUND(I168*H168,2)</f>
        <v>0</v>
      </c>
      <c r="BL168" s="17" t="s">
        <v>1431</v>
      </c>
      <c r="BM168" s="149" t="s">
        <v>3266</v>
      </c>
    </row>
    <row r="169" spans="2:65" s="1" customFormat="1" ht="16.5" customHeight="1">
      <c r="B169" s="33"/>
      <c r="C169" s="138" t="s">
        <v>415</v>
      </c>
      <c r="D169" s="138" t="s">
        <v>221</v>
      </c>
      <c r="E169" s="139" t="s">
        <v>3267</v>
      </c>
      <c r="F169" s="140" t="s">
        <v>3268</v>
      </c>
      <c r="G169" s="141" t="s">
        <v>382</v>
      </c>
      <c r="H169" s="142">
        <v>6</v>
      </c>
      <c r="I169" s="143"/>
      <c r="J169" s="144">
        <f>ROUND(I169*H169,2)</f>
        <v>0</v>
      </c>
      <c r="K169" s="140" t="s">
        <v>254</v>
      </c>
      <c r="L169" s="33"/>
      <c r="M169" s="145" t="s">
        <v>1</v>
      </c>
      <c r="N169" s="146" t="s">
        <v>52</v>
      </c>
      <c r="P169" s="147">
        <f>O169*H169</f>
        <v>0</v>
      </c>
      <c r="Q169" s="147">
        <v>0</v>
      </c>
      <c r="R169" s="147">
        <f>Q169*H169</f>
        <v>0</v>
      </c>
      <c r="S169" s="147">
        <v>0</v>
      </c>
      <c r="T169" s="148">
        <f>S169*H169</f>
        <v>0</v>
      </c>
      <c r="AR169" s="149" t="s">
        <v>1431</v>
      </c>
      <c r="AT169" s="149" t="s">
        <v>221</v>
      </c>
      <c r="AU169" s="149" t="s">
        <v>96</v>
      </c>
      <c r="AY169" s="17" t="s">
        <v>219</v>
      </c>
      <c r="BE169" s="150">
        <f>IF(N169="základní",J169,0)</f>
        <v>0</v>
      </c>
      <c r="BF169" s="150">
        <f>IF(N169="snížená",J169,0)</f>
        <v>0</v>
      </c>
      <c r="BG169" s="150">
        <f>IF(N169="zákl. přenesená",J169,0)</f>
        <v>0</v>
      </c>
      <c r="BH169" s="150">
        <f>IF(N169="sníž. přenesená",J169,0)</f>
        <v>0</v>
      </c>
      <c r="BI169" s="150">
        <f>IF(N169="nulová",J169,0)</f>
        <v>0</v>
      </c>
      <c r="BJ169" s="17" t="s">
        <v>94</v>
      </c>
      <c r="BK169" s="150">
        <f>ROUND(I169*H169,2)</f>
        <v>0</v>
      </c>
      <c r="BL169" s="17" t="s">
        <v>1431</v>
      </c>
      <c r="BM169" s="149" t="s">
        <v>3269</v>
      </c>
    </row>
    <row r="170" spans="2:65" s="1" customFormat="1" ht="11.25">
      <c r="B170" s="33"/>
      <c r="D170" s="179" t="s">
        <v>256</v>
      </c>
      <c r="F170" s="180" t="s">
        <v>3270</v>
      </c>
      <c r="I170" s="181"/>
      <c r="L170" s="33"/>
      <c r="M170" s="182"/>
      <c r="T170" s="57"/>
      <c r="AT170" s="17" t="s">
        <v>256</v>
      </c>
      <c r="AU170" s="17" t="s">
        <v>96</v>
      </c>
    </row>
    <row r="171" spans="2:65" s="1" customFormat="1" ht="24.2" customHeight="1">
      <c r="B171" s="33"/>
      <c r="C171" s="183" t="s">
        <v>423</v>
      </c>
      <c r="D171" s="183" t="s">
        <v>472</v>
      </c>
      <c r="E171" s="184" t="s">
        <v>3271</v>
      </c>
      <c r="F171" s="185" t="s">
        <v>3272</v>
      </c>
      <c r="G171" s="186" t="s">
        <v>3258</v>
      </c>
      <c r="H171" s="187">
        <v>6</v>
      </c>
      <c r="I171" s="188"/>
      <c r="J171" s="189">
        <f>ROUND(I171*H171,2)</f>
        <v>0</v>
      </c>
      <c r="K171" s="185" t="s">
        <v>2740</v>
      </c>
      <c r="L171" s="190"/>
      <c r="M171" s="191" t="s">
        <v>1</v>
      </c>
      <c r="N171" s="192" t="s">
        <v>52</v>
      </c>
      <c r="P171" s="147">
        <f>O171*H171</f>
        <v>0</v>
      </c>
      <c r="Q171" s="147">
        <v>0</v>
      </c>
      <c r="R171" s="147">
        <f>Q171*H171</f>
        <v>0</v>
      </c>
      <c r="S171" s="147">
        <v>0</v>
      </c>
      <c r="T171" s="148">
        <f>S171*H171</f>
        <v>0</v>
      </c>
      <c r="AR171" s="149" t="s">
        <v>1459</v>
      </c>
      <c r="AT171" s="149" t="s">
        <v>472</v>
      </c>
      <c r="AU171" s="149" t="s">
        <v>96</v>
      </c>
      <c r="AY171" s="17" t="s">
        <v>219</v>
      </c>
      <c r="BE171" s="150">
        <f>IF(N171="základní",J171,0)</f>
        <v>0</v>
      </c>
      <c r="BF171" s="150">
        <f>IF(N171="snížená",J171,0)</f>
        <v>0</v>
      </c>
      <c r="BG171" s="150">
        <f>IF(N171="zákl. přenesená",J171,0)</f>
        <v>0</v>
      </c>
      <c r="BH171" s="150">
        <f>IF(N171="sníž. přenesená",J171,0)</f>
        <v>0</v>
      </c>
      <c r="BI171" s="150">
        <f>IF(N171="nulová",J171,0)</f>
        <v>0</v>
      </c>
      <c r="BJ171" s="17" t="s">
        <v>94</v>
      </c>
      <c r="BK171" s="150">
        <f>ROUND(I171*H171,2)</f>
        <v>0</v>
      </c>
      <c r="BL171" s="17" t="s">
        <v>1431</v>
      </c>
      <c r="BM171" s="149" t="s">
        <v>3273</v>
      </c>
    </row>
    <row r="172" spans="2:65" s="1" customFormat="1" ht="16.5" customHeight="1">
      <c r="B172" s="33"/>
      <c r="C172" s="183" t="s">
        <v>430</v>
      </c>
      <c r="D172" s="183" t="s">
        <v>472</v>
      </c>
      <c r="E172" s="184" t="s">
        <v>3274</v>
      </c>
      <c r="F172" s="185" t="s">
        <v>3275</v>
      </c>
      <c r="G172" s="186" t="s">
        <v>382</v>
      </c>
      <c r="H172" s="187">
        <v>6</v>
      </c>
      <c r="I172" s="188"/>
      <c r="J172" s="189">
        <f>ROUND(I172*H172,2)</f>
        <v>0</v>
      </c>
      <c r="K172" s="185" t="s">
        <v>254</v>
      </c>
      <c r="L172" s="190"/>
      <c r="M172" s="191" t="s">
        <v>1</v>
      </c>
      <c r="N172" s="192" t="s">
        <v>52</v>
      </c>
      <c r="P172" s="147">
        <f>O172*H172</f>
        <v>0</v>
      </c>
      <c r="Q172" s="147">
        <v>3.0000000000000001E-5</v>
      </c>
      <c r="R172" s="147">
        <f>Q172*H172</f>
        <v>1.8000000000000001E-4</v>
      </c>
      <c r="S172" s="147">
        <v>0</v>
      </c>
      <c r="T172" s="148">
        <f>S172*H172</f>
        <v>0</v>
      </c>
      <c r="AR172" s="149" t="s">
        <v>1459</v>
      </c>
      <c r="AT172" s="149" t="s">
        <v>472</v>
      </c>
      <c r="AU172" s="149" t="s">
        <v>96</v>
      </c>
      <c r="AY172" s="17" t="s">
        <v>219</v>
      </c>
      <c r="BE172" s="150">
        <f>IF(N172="základní",J172,0)</f>
        <v>0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7" t="s">
        <v>94</v>
      </c>
      <c r="BK172" s="150">
        <f>ROUND(I172*H172,2)</f>
        <v>0</v>
      </c>
      <c r="BL172" s="17" t="s">
        <v>1431</v>
      </c>
      <c r="BM172" s="149" t="s">
        <v>3276</v>
      </c>
    </row>
    <row r="173" spans="2:65" s="11" customFormat="1" ht="22.9" customHeight="1">
      <c r="B173" s="126"/>
      <c r="D173" s="127" t="s">
        <v>86</v>
      </c>
      <c r="E173" s="136" t="s">
        <v>1426</v>
      </c>
      <c r="F173" s="136" t="s">
        <v>1427</v>
      </c>
      <c r="I173" s="129"/>
      <c r="J173" s="137">
        <f>BK173</f>
        <v>0</v>
      </c>
      <c r="L173" s="126"/>
      <c r="M173" s="131"/>
      <c r="P173" s="132">
        <f>SUM(P174:P218)</f>
        <v>0</v>
      </c>
      <c r="R173" s="132">
        <f>SUM(R174:R218)</f>
        <v>5.5199999999999999E-2</v>
      </c>
      <c r="T173" s="133">
        <f>SUM(T174:T218)</f>
        <v>0</v>
      </c>
      <c r="AR173" s="127" t="s">
        <v>236</v>
      </c>
      <c r="AT173" s="134" t="s">
        <v>86</v>
      </c>
      <c r="AU173" s="134" t="s">
        <v>94</v>
      </c>
      <c r="AY173" s="127" t="s">
        <v>219</v>
      </c>
      <c r="BK173" s="135">
        <f>SUM(BK174:BK218)</f>
        <v>0</v>
      </c>
    </row>
    <row r="174" spans="2:65" s="1" customFormat="1" ht="16.5" customHeight="1">
      <c r="B174" s="33"/>
      <c r="C174" s="138" t="s">
        <v>435</v>
      </c>
      <c r="D174" s="138" t="s">
        <v>221</v>
      </c>
      <c r="E174" s="139" t="s">
        <v>3277</v>
      </c>
      <c r="F174" s="140" t="s">
        <v>3278</v>
      </c>
      <c r="G174" s="141" t="s">
        <v>272</v>
      </c>
      <c r="H174" s="142">
        <v>3.24</v>
      </c>
      <c r="I174" s="143"/>
      <c r="J174" s="144">
        <f>ROUND(I174*H174,2)</f>
        <v>0</v>
      </c>
      <c r="K174" s="140" t="s">
        <v>254</v>
      </c>
      <c r="L174" s="33"/>
      <c r="M174" s="145" t="s">
        <v>1</v>
      </c>
      <c r="N174" s="146" t="s">
        <v>52</v>
      </c>
      <c r="P174" s="147">
        <f>O174*H174</f>
        <v>0</v>
      </c>
      <c r="Q174" s="147">
        <v>0</v>
      </c>
      <c r="R174" s="147">
        <f>Q174*H174</f>
        <v>0</v>
      </c>
      <c r="S174" s="147">
        <v>0</v>
      </c>
      <c r="T174" s="148">
        <f>S174*H174</f>
        <v>0</v>
      </c>
      <c r="AR174" s="149" t="s">
        <v>1431</v>
      </c>
      <c r="AT174" s="149" t="s">
        <v>221</v>
      </c>
      <c r="AU174" s="149" t="s">
        <v>96</v>
      </c>
      <c r="AY174" s="17" t="s">
        <v>219</v>
      </c>
      <c r="BE174" s="150">
        <f>IF(N174="základní",J174,0)</f>
        <v>0</v>
      </c>
      <c r="BF174" s="150">
        <f>IF(N174="snížená",J174,0)</f>
        <v>0</v>
      </c>
      <c r="BG174" s="150">
        <f>IF(N174="zákl. přenesená",J174,0)</f>
        <v>0</v>
      </c>
      <c r="BH174" s="150">
        <f>IF(N174="sníž. přenesená",J174,0)</f>
        <v>0</v>
      </c>
      <c r="BI174" s="150">
        <f>IF(N174="nulová",J174,0)</f>
        <v>0</v>
      </c>
      <c r="BJ174" s="17" t="s">
        <v>94</v>
      </c>
      <c r="BK174" s="150">
        <f>ROUND(I174*H174,2)</f>
        <v>0</v>
      </c>
      <c r="BL174" s="17" t="s">
        <v>1431</v>
      </c>
      <c r="BM174" s="149" t="s">
        <v>3279</v>
      </c>
    </row>
    <row r="175" spans="2:65" s="1" customFormat="1" ht="11.25">
      <c r="B175" s="33"/>
      <c r="D175" s="179" t="s">
        <v>256</v>
      </c>
      <c r="F175" s="180" t="s">
        <v>3280</v>
      </c>
      <c r="I175" s="181"/>
      <c r="L175" s="33"/>
      <c r="M175" s="182"/>
      <c r="T175" s="57"/>
      <c r="AT175" s="17" t="s">
        <v>256</v>
      </c>
      <c r="AU175" s="17" t="s">
        <v>96</v>
      </c>
    </row>
    <row r="176" spans="2:65" s="14" customFormat="1" ht="11.25">
      <c r="B176" s="165"/>
      <c r="D176" s="152" t="s">
        <v>228</v>
      </c>
      <c r="E176" s="166" t="s">
        <v>1</v>
      </c>
      <c r="F176" s="167" t="s">
        <v>3281</v>
      </c>
      <c r="H176" s="168">
        <v>3.24</v>
      </c>
      <c r="I176" s="169"/>
      <c r="L176" s="165"/>
      <c r="M176" s="170"/>
      <c r="T176" s="171"/>
      <c r="AT176" s="166" t="s">
        <v>228</v>
      </c>
      <c r="AU176" s="166" t="s">
        <v>96</v>
      </c>
      <c r="AV176" s="14" t="s">
        <v>96</v>
      </c>
      <c r="AW176" s="14" t="s">
        <v>42</v>
      </c>
      <c r="AX176" s="14" t="s">
        <v>94</v>
      </c>
      <c r="AY176" s="166" t="s">
        <v>219</v>
      </c>
    </row>
    <row r="177" spans="2:65" s="1" customFormat="1" ht="16.5" customHeight="1">
      <c r="B177" s="33"/>
      <c r="C177" s="138" t="s">
        <v>439</v>
      </c>
      <c r="D177" s="138" t="s">
        <v>221</v>
      </c>
      <c r="E177" s="139" t="s">
        <v>3282</v>
      </c>
      <c r="F177" s="140" t="s">
        <v>3283</v>
      </c>
      <c r="G177" s="141" t="s">
        <v>272</v>
      </c>
      <c r="H177" s="142">
        <v>2</v>
      </c>
      <c r="I177" s="143"/>
      <c r="J177" s="144">
        <f>ROUND(I177*H177,2)</f>
        <v>0</v>
      </c>
      <c r="K177" s="140" t="s">
        <v>254</v>
      </c>
      <c r="L177" s="33"/>
      <c r="M177" s="145" t="s">
        <v>1</v>
      </c>
      <c r="N177" s="146" t="s">
        <v>52</v>
      </c>
      <c r="P177" s="147">
        <f>O177*H177</f>
        <v>0</v>
      </c>
      <c r="Q177" s="147">
        <v>0</v>
      </c>
      <c r="R177" s="147">
        <f>Q177*H177</f>
        <v>0</v>
      </c>
      <c r="S177" s="147">
        <v>0</v>
      </c>
      <c r="T177" s="148">
        <f>S177*H177</f>
        <v>0</v>
      </c>
      <c r="AR177" s="149" t="s">
        <v>1431</v>
      </c>
      <c r="AT177" s="149" t="s">
        <v>221</v>
      </c>
      <c r="AU177" s="149" t="s">
        <v>96</v>
      </c>
      <c r="AY177" s="17" t="s">
        <v>219</v>
      </c>
      <c r="BE177" s="150">
        <f>IF(N177="základní",J177,0)</f>
        <v>0</v>
      </c>
      <c r="BF177" s="150">
        <f>IF(N177="snížená",J177,0)</f>
        <v>0</v>
      </c>
      <c r="BG177" s="150">
        <f>IF(N177="zákl. přenesená",J177,0)</f>
        <v>0</v>
      </c>
      <c r="BH177" s="150">
        <f>IF(N177="sníž. přenesená",J177,0)</f>
        <v>0</v>
      </c>
      <c r="BI177" s="150">
        <f>IF(N177="nulová",J177,0)</f>
        <v>0</v>
      </c>
      <c r="BJ177" s="17" t="s">
        <v>94</v>
      </c>
      <c r="BK177" s="150">
        <f>ROUND(I177*H177,2)</f>
        <v>0</v>
      </c>
      <c r="BL177" s="17" t="s">
        <v>1431</v>
      </c>
      <c r="BM177" s="149" t="s">
        <v>3284</v>
      </c>
    </row>
    <row r="178" spans="2:65" s="1" customFormat="1" ht="11.25">
      <c r="B178" s="33"/>
      <c r="D178" s="179" t="s">
        <v>256</v>
      </c>
      <c r="F178" s="180" t="s">
        <v>3285</v>
      </c>
      <c r="I178" s="181"/>
      <c r="L178" s="33"/>
      <c r="M178" s="182"/>
      <c r="T178" s="57"/>
      <c r="AT178" s="17" t="s">
        <v>256</v>
      </c>
      <c r="AU178" s="17" t="s">
        <v>96</v>
      </c>
    </row>
    <row r="179" spans="2:65" s="14" customFormat="1" ht="11.25">
      <c r="B179" s="165"/>
      <c r="D179" s="152" t="s">
        <v>228</v>
      </c>
      <c r="E179" s="166" t="s">
        <v>1</v>
      </c>
      <c r="F179" s="167" t="s">
        <v>3286</v>
      </c>
      <c r="H179" s="168">
        <v>2</v>
      </c>
      <c r="I179" s="169"/>
      <c r="L179" s="165"/>
      <c r="M179" s="170"/>
      <c r="T179" s="171"/>
      <c r="AT179" s="166" t="s">
        <v>228</v>
      </c>
      <c r="AU179" s="166" t="s">
        <v>96</v>
      </c>
      <c r="AV179" s="14" t="s">
        <v>96</v>
      </c>
      <c r="AW179" s="14" t="s">
        <v>42</v>
      </c>
      <c r="AX179" s="14" t="s">
        <v>94</v>
      </c>
      <c r="AY179" s="166" t="s">
        <v>219</v>
      </c>
    </row>
    <row r="180" spans="2:65" s="1" customFormat="1" ht="16.5" customHeight="1">
      <c r="B180" s="33"/>
      <c r="C180" s="138" t="s">
        <v>444</v>
      </c>
      <c r="D180" s="138" t="s">
        <v>221</v>
      </c>
      <c r="E180" s="139" t="s">
        <v>3287</v>
      </c>
      <c r="F180" s="140" t="s">
        <v>3288</v>
      </c>
      <c r="G180" s="141" t="s">
        <v>624</v>
      </c>
      <c r="H180" s="142">
        <v>450</v>
      </c>
      <c r="I180" s="143"/>
      <c r="J180" s="144">
        <f>ROUND(I180*H180,2)</f>
        <v>0</v>
      </c>
      <c r="K180" s="140" t="s">
        <v>2740</v>
      </c>
      <c r="L180" s="33"/>
      <c r="M180" s="145" t="s">
        <v>1</v>
      </c>
      <c r="N180" s="146" t="s">
        <v>52</v>
      </c>
      <c r="P180" s="147">
        <f>O180*H180</f>
        <v>0</v>
      </c>
      <c r="Q180" s="147">
        <v>0</v>
      </c>
      <c r="R180" s="147">
        <f>Q180*H180</f>
        <v>0</v>
      </c>
      <c r="S180" s="147">
        <v>0</v>
      </c>
      <c r="T180" s="148">
        <f>S180*H180</f>
        <v>0</v>
      </c>
      <c r="AR180" s="149" t="s">
        <v>1431</v>
      </c>
      <c r="AT180" s="149" t="s">
        <v>221</v>
      </c>
      <c r="AU180" s="149" t="s">
        <v>96</v>
      </c>
      <c r="AY180" s="17" t="s">
        <v>219</v>
      </c>
      <c r="BE180" s="150">
        <f>IF(N180="základní",J180,0)</f>
        <v>0</v>
      </c>
      <c r="BF180" s="150">
        <f>IF(N180="snížená",J180,0)</f>
        <v>0</v>
      </c>
      <c r="BG180" s="150">
        <f>IF(N180="zákl. přenesená",J180,0)</f>
        <v>0</v>
      </c>
      <c r="BH180" s="150">
        <f>IF(N180="sníž. přenesená",J180,0)</f>
        <v>0</v>
      </c>
      <c r="BI180" s="150">
        <f>IF(N180="nulová",J180,0)</f>
        <v>0</v>
      </c>
      <c r="BJ180" s="17" t="s">
        <v>94</v>
      </c>
      <c r="BK180" s="150">
        <f>ROUND(I180*H180,2)</f>
        <v>0</v>
      </c>
      <c r="BL180" s="17" t="s">
        <v>1431</v>
      </c>
      <c r="BM180" s="149" t="s">
        <v>3289</v>
      </c>
    </row>
    <row r="181" spans="2:65" s="1" customFormat="1" ht="16.5" customHeight="1">
      <c r="B181" s="33"/>
      <c r="C181" s="138" t="s">
        <v>454</v>
      </c>
      <c r="D181" s="138" t="s">
        <v>221</v>
      </c>
      <c r="E181" s="139" t="s">
        <v>3290</v>
      </c>
      <c r="F181" s="140" t="s">
        <v>3291</v>
      </c>
      <c r="G181" s="141" t="s">
        <v>624</v>
      </c>
      <c r="H181" s="142">
        <v>140</v>
      </c>
      <c r="I181" s="143"/>
      <c r="J181" s="144">
        <f>ROUND(I181*H181,2)</f>
        <v>0</v>
      </c>
      <c r="K181" s="140" t="s">
        <v>254</v>
      </c>
      <c r="L181" s="33"/>
      <c r="M181" s="145" t="s">
        <v>1</v>
      </c>
      <c r="N181" s="146" t="s">
        <v>52</v>
      </c>
      <c r="P181" s="147">
        <f>O181*H181</f>
        <v>0</v>
      </c>
      <c r="Q181" s="147">
        <v>0</v>
      </c>
      <c r="R181" s="147">
        <f>Q181*H181</f>
        <v>0</v>
      </c>
      <c r="S181" s="147">
        <v>0</v>
      </c>
      <c r="T181" s="148">
        <f>S181*H181</f>
        <v>0</v>
      </c>
      <c r="AR181" s="149" t="s">
        <v>1431</v>
      </c>
      <c r="AT181" s="149" t="s">
        <v>221</v>
      </c>
      <c r="AU181" s="149" t="s">
        <v>96</v>
      </c>
      <c r="AY181" s="17" t="s">
        <v>219</v>
      </c>
      <c r="BE181" s="150">
        <f>IF(N181="základní",J181,0)</f>
        <v>0</v>
      </c>
      <c r="BF181" s="150">
        <f>IF(N181="snížená",J181,0)</f>
        <v>0</v>
      </c>
      <c r="BG181" s="150">
        <f>IF(N181="zákl. přenesená",J181,0)</f>
        <v>0</v>
      </c>
      <c r="BH181" s="150">
        <f>IF(N181="sníž. přenesená",J181,0)</f>
        <v>0</v>
      </c>
      <c r="BI181" s="150">
        <f>IF(N181="nulová",J181,0)</f>
        <v>0</v>
      </c>
      <c r="BJ181" s="17" t="s">
        <v>94</v>
      </c>
      <c r="BK181" s="150">
        <f>ROUND(I181*H181,2)</f>
        <v>0</v>
      </c>
      <c r="BL181" s="17" t="s">
        <v>1431</v>
      </c>
      <c r="BM181" s="149" t="s">
        <v>3292</v>
      </c>
    </row>
    <row r="182" spans="2:65" s="1" customFormat="1" ht="11.25">
      <c r="B182" s="33"/>
      <c r="D182" s="179" t="s">
        <v>256</v>
      </c>
      <c r="F182" s="180" t="s">
        <v>3293</v>
      </c>
      <c r="I182" s="181"/>
      <c r="L182" s="33"/>
      <c r="M182" s="182"/>
      <c r="T182" s="57"/>
      <c r="AT182" s="17" t="s">
        <v>256</v>
      </c>
      <c r="AU182" s="17" t="s">
        <v>96</v>
      </c>
    </row>
    <row r="183" spans="2:65" s="1" customFormat="1" ht="16.5" customHeight="1">
      <c r="B183" s="33"/>
      <c r="C183" s="138" t="s">
        <v>460</v>
      </c>
      <c r="D183" s="138" t="s">
        <v>221</v>
      </c>
      <c r="E183" s="139" t="s">
        <v>3294</v>
      </c>
      <c r="F183" s="140" t="s">
        <v>3295</v>
      </c>
      <c r="G183" s="141" t="s">
        <v>624</v>
      </c>
      <c r="H183" s="142">
        <v>150</v>
      </c>
      <c r="I183" s="143"/>
      <c r="J183" s="144">
        <f>ROUND(I183*H183,2)</f>
        <v>0</v>
      </c>
      <c r="K183" s="140" t="s">
        <v>254</v>
      </c>
      <c r="L183" s="33"/>
      <c r="M183" s="145" t="s">
        <v>1</v>
      </c>
      <c r="N183" s="146" t="s">
        <v>52</v>
      </c>
      <c r="P183" s="147">
        <f>O183*H183</f>
        <v>0</v>
      </c>
      <c r="Q183" s="147">
        <v>0</v>
      </c>
      <c r="R183" s="147">
        <f>Q183*H183</f>
        <v>0</v>
      </c>
      <c r="S183" s="147">
        <v>0</v>
      </c>
      <c r="T183" s="148">
        <f>S183*H183</f>
        <v>0</v>
      </c>
      <c r="AR183" s="149" t="s">
        <v>1431</v>
      </c>
      <c r="AT183" s="149" t="s">
        <v>221</v>
      </c>
      <c r="AU183" s="149" t="s">
        <v>96</v>
      </c>
      <c r="AY183" s="17" t="s">
        <v>219</v>
      </c>
      <c r="BE183" s="150">
        <f>IF(N183="základní",J183,0)</f>
        <v>0</v>
      </c>
      <c r="BF183" s="150">
        <f>IF(N183="snížená",J183,0)</f>
        <v>0</v>
      </c>
      <c r="BG183" s="150">
        <f>IF(N183="zákl. přenesená",J183,0)</f>
        <v>0</v>
      </c>
      <c r="BH183" s="150">
        <f>IF(N183="sníž. přenesená",J183,0)</f>
        <v>0</v>
      </c>
      <c r="BI183" s="150">
        <f>IF(N183="nulová",J183,0)</f>
        <v>0</v>
      </c>
      <c r="BJ183" s="17" t="s">
        <v>94</v>
      </c>
      <c r="BK183" s="150">
        <f>ROUND(I183*H183,2)</f>
        <v>0</v>
      </c>
      <c r="BL183" s="17" t="s">
        <v>1431</v>
      </c>
      <c r="BM183" s="149" t="s">
        <v>3296</v>
      </c>
    </row>
    <row r="184" spans="2:65" s="1" customFormat="1" ht="11.25">
      <c r="B184" s="33"/>
      <c r="D184" s="179" t="s">
        <v>256</v>
      </c>
      <c r="F184" s="180" t="s">
        <v>3297</v>
      </c>
      <c r="I184" s="181"/>
      <c r="L184" s="33"/>
      <c r="M184" s="182"/>
      <c r="T184" s="57"/>
      <c r="AT184" s="17" t="s">
        <v>256</v>
      </c>
      <c r="AU184" s="17" t="s">
        <v>96</v>
      </c>
    </row>
    <row r="185" spans="2:65" s="1" customFormat="1" ht="16.5" customHeight="1">
      <c r="B185" s="33"/>
      <c r="C185" s="138" t="s">
        <v>466</v>
      </c>
      <c r="D185" s="138" t="s">
        <v>221</v>
      </c>
      <c r="E185" s="139" t="s">
        <v>3298</v>
      </c>
      <c r="F185" s="140" t="s">
        <v>3299</v>
      </c>
      <c r="G185" s="141" t="s">
        <v>624</v>
      </c>
      <c r="H185" s="142">
        <v>65</v>
      </c>
      <c r="I185" s="143"/>
      <c r="J185" s="144">
        <f>ROUND(I185*H185,2)</f>
        <v>0</v>
      </c>
      <c r="K185" s="140" t="s">
        <v>254</v>
      </c>
      <c r="L185" s="33"/>
      <c r="M185" s="145" t="s">
        <v>1</v>
      </c>
      <c r="N185" s="146" t="s">
        <v>52</v>
      </c>
      <c r="P185" s="147">
        <f>O185*H185</f>
        <v>0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AR185" s="149" t="s">
        <v>1431</v>
      </c>
      <c r="AT185" s="149" t="s">
        <v>221</v>
      </c>
      <c r="AU185" s="149" t="s">
        <v>96</v>
      </c>
      <c r="AY185" s="17" t="s">
        <v>219</v>
      </c>
      <c r="BE185" s="150">
        <f>IF(N185="základní",J185,0)</f>
        <v>0</v>
      </c>
      <c r="BF185" s="150">
        <f>IF(N185="snížená",J185,0)</f>
        <v>0</v>
      </c>
      <c r="BG185" s="150">
        <f>IF(N185="zákl. přenesená",J185,0)</f>
        <v>0</v>
      </c>
      <c r="BH185" s="150">
        <f>IF(N185="sníž. přenesená",J185,0)</f>
        <v>0</v>
      </c>
      <c r="BI185" s="150">
        <f>IF(N185="nulová",J185,0)</f>
        <v>0</v>
      </c>
      <c r="BJ185" s="17" t="s">
        <v>94</v>
      </c>
      <c r="BK185" s="150">
        <f>ROUND(I185*H185,2)</f>
        <v>0</v>
      </c>
      <c r="BL185" s="17" t="s">
        <v>1431</v>
      </c>
      <c r="BM185" s="149" t="s">
        <v>3300</v>
      </c>
    </row>
    <row r="186" spans="2:65" s="1" customFormat="1" ht="11.25">
      <c r="B186" s="33"/>
      <c r="D186" s="179" t="s">
        <v>256</v>
      </c>
      <c r="F186" s="180" t="s">
        <v>3301</v>
      </c>
      <c r="I186" s="181"/>
      <c r="L186" s="33"/>
      <c r="M186" s="182"/>
      <c r="T186" s="57"/>
      <c r="AT186" s="17" t="s">
        <v>256</v>
      </c>
      <c r="AU186" s="17" t="s">
        <v>96</v>
      </c>
    </row>
    <row r="187" spans="2:65" s="1" customFormat="1" ht="16.5" customHeight="1">
      <c r="B187" s="33"/>
      <c r="C187" s="138" t="s">
        <v>471</v>
      </c>
      <c r="D187" s="138" t="s">
        <v>221</v>
      </c>
      <c r="E187" s="139" t="s">
        <v>3302</v>
      </c>
      <c r="F187" s="140" t="s">
        <v>3303</v>
      </c>
      <c r="G187" s="141" t="s">
        <v>272</v>
      </c>
      <c r="H187" s="142">
        <v>2</v>
      </c>
      <c r="I187" s="143"/>
      <c r="J187" s="144">
        <f>ROUND(I187*H187,2)</f>
        <v>0</v>
      </c>
      <c r="K187" s="140" t="s">
        <v>254</v>
      </c>
      <c r="L187" s="33"/>
      <c r="M187" s="145" t="s">
        <v>1</v>
      </c>
      <c r="N187" s="146" t="s">
        <v>52</v>
      </c>
      <c r="P187" s="147">
        <f>O187*H187</f>
        <v>0</v>
      </c>
      <c r="Q187" s="147">
        <v>0</v>
      </c>
      <c r="R187" s="147">
        <f>Q187*H187</f>
        <v>0</v>
      </c>
      <c r="S187" s="147">
        <v>0</v>
      </c>
      <c r="T187" s="148">
        <f>S187*H187</f>
        <v>0</v>
      </c>
      <c r="AR187" s="149" t="s">
        <v>1431</v>
      </c>
      <c r="AT187" s="149" t="s">
        <v>221</v>
      </c>
      <c r="AU187" s="149" t="s">
        <v>96</v>
      </c>
      <c r="AY187" s="17" t="s">
        <v>219</v>
      </c>
      <c r="BE187" s="150">
        <f>IF(N187="základní",J187,0)</f>
        <v>0</v>
      </c>
      <c r="BF187" s="150">
        <f>IF(N187="snížená",J187,0)</f>
        <v>0</v>
      </c>
      <c r="BG187" s="150">
        <f>IF(N187="zákl. přenesená",J187,0)</f>
        <v>0</v>
      </c>
      <c r="BH187" s="150">
        <f>IF(N187="sníž. přenesená",J187,0)</f>
        <v>0</v>
      </c>
      <c r="BI187" s="150">
        <f>IF(N187="nulová",J187,0)</f>
        <v>0</v>
      </c>
      <c r="BJ187" s="17" t="s">
        <v>94</v>
      </c>
      <c r="BK187" s="150">
        <f>ROUND(I187*H187,2)</f>
        <v>0</v>
      </c>
      <c r="BL187" s="17" t="s">
        <v>1431</v>
      </c>
      <c r="BM187" s="149" t="s">
        <v>3304</v>
      </c>
    </row>
    <row r="188" spans="2:65" s="1" customFormat="1" ht="11.25">
      <c r="B188" s="33"/>
      <c r="D188" s="179" t="s">
        <v>256</v>
      </c>
      <c r="F188" s="180" t="s">
        <v>3305</v>
      </c>
      <c r="I188" s="181"/>
      <c r="L188" s="33"/>
      <c r="M188" s="182"/>
      <c r="T188" s="57"/>
      <c r="AT188" s="17" t="s">
        <v>256</v>
      </c>
      <c r="AU188" s="17" t="s">
        <v>96</v>
      </c>
    </row>
    <row r="189" spans="2:65" s="14" customFormat="1" ht="11.25">
      <c r="B189" s="165"/>
      <c r="D189" s="152" t="s">
        <v>228</v>
      </c>
      <c r="E189" s="166" t="s">
        <v>1</v>
      </c>
      <c r="F189" s="167" t="s">
        <v>3286</v>
      </c>
      <c r="H189" s="168">
        <v>2</v>
      </c>
      <c r="I189" s="169"/>
      <c r="L189" s="165"/>
      <c r="M189" s="170"/>
      <c r="T189" s="171"/>
      <c r="AT189" s="166" t="s">
        <v>228</v>
      </c>
      <c r="AU189" s="166" t="s">
        <v>96</v>
      </c>
      <c r="AV189" s="14" t="s">
        <v>96</v>
      </c>
      <c r="AW189" s="14" t="s">
        <v>42</v>
      </c>
      <c r="AX189" s="14" t="s">
        <v>94</v>
      </c>
      <c r="AY189" s="166" t="s">
        <v>219</v>
      </c>
    </row>
    <row r="190" spans="2:65" s="1" customFormat="1" ht="16.5" customHeight="1">
      <c r="B190" s="33"/>
      <c r="C190" s="138" t="s">
        <v>479</v>
      </c>
      <c r="D190" s="138" t="s">
        <v>221</v>
      </c>
      <c r="E190" s="139" t="s">
        <v>3306</v>
      </c>
      <c r="F190" s="140" t="s">
        <v>3307</v>
      </c>
      <c r="G190" s="141" t="s">
        <v>624</v>
      </c>
      <c r="H190" s="142">
        <v>140</v>
      </c>
      <c r="I190" s="143"/>
      <c r="J190" s="144">
        <f>ROUND(I190*H190,2)</f>
        <v>0</v>
      </c>
      <c r="K190" s="140" t="s">
        <v>254</v>
      </c>
      <c r="L190" s="33"/>
      <c r="M190" s="145" t="s">
        <v>1</v>
      </c>
      <c r="N190" s="146" t="s">
        <v>52</v>
      </c>
      <c r="P190" s="147">
        <f>O190*H190</f>
        <v>0</v>
      </c>
      <c r="Q190" s="147">
        <v>0</v>
      </c>
      <c r="R190" s="147">
        <f>Q190*H190</f>
        <v>0</v>
      </c>
      <c r="S190" s="147">
        <v>0</v>
      </c>
      <c r="T190" s="148">
        <f>S190*H190</f>
        <v>0</v>
      </c>
      <c r="AR190" s="149" t="s">
        <v>1431</v>
      </c>
      <c r="AT190" s="149" t="s">
        <v>221</v>
      </c>
      <c r="AU190" s="149" t="s">
        <v>96</v>
      </c>
      <c r="AY190" s="17" t="s">
        <v>219</v>
      </c>
      <c r="BE190" s="150">
        <f>IF(N190="základní",J190,0)</f>
        <v>0</v>
      </c>
      <c r="BF190" s="150">
        <f>IF(N190="snížená",J190,0)</f>
        <v>0</v>
      </c>
      <c r="BG190" s="150">
        <f>IF(N190="zákl. přenesená",J190,0)</f>
        <v>0</v>
      </c>
      <c r="BH190" s="150">
        <f>IF(N190="sníž. přenesená",J190,0)</f>
        <v>0</v>
      </c>
      <c r="BI190" s="150">
        <f>IF(N190="nulová",J190,0)</f>
        <v>0</v>
      </c>
      <c r="BJ190" s="17" t="s">
        <v>94</v>
      </c>
      <c r="BK190" s="150">
        <f>ROUND(I190*H190,2)</f>
        <v>0</v>
      </c>
      <c r="BL190" s="17" t="s">
        <v>1431</v>
      </c>
      <c r="BM190" s="149" t="s">
        <v>3308</v>
      </c>
    </row>
    <row r="191" spans="2:65" s="1" customFormat="1" ht="11.25">
      <c r="B191" s="33"/>
      <c r="D191" s="179" t="s">
        <v>256</v>
      </c>
      <c r="F191" s="180" t="s">
        <v>3309</v>
      </c>
      <c r="I191" s="181"/>
      <c r="L191" s="33"/>
      <c r="M191" s="182"/>
      <c r="T191" s="57"/>
      <c r="AT191" s="17" t="s">
        <v>256</v>
      </c>
      <c r="AU191" s="17" t="s">
        <v>96</v>
      </c>
    </row>
    <row r="192" spans="2:65" s="1" customFormat="1" ht="16.5" customHeight="1">
      <c r="B192" s="33"/>
      <c r="C192" s="138" t="s">
        <v>484</v>
      </c>
      <c r="D192" s="138" t="s">
        <v>221</v>
      </c>
      <c r="E192" s="139" t="s">
        <v>3310</v>
      </c>
      <c r="F192" s="140" t="s">
        <v>3311</v>
      </c>
      <c r="G192" s="141" t="s">
        <v>624</v>
      </c>
      <c r="H192" s="142">
        <v>150</v>
      </c>
      <c r="I192" s="143"/>
      <c r="J192" s="144">
        <f>ROUND(I192*H192,2)</f>
        <v>0</v>
      </c>
      <c r="K192" s="140" t="s">
        <v>254</v>
      </c>
      <c r="L192" s="33"/>
      <c r="M192" s="145" t="s">
        <v>1</v>
      </c>
      <c r="N192" s="146" t="s">
        <v>52</v>
      </c>
      <c r="P192" s="147">
        <f>O192*H192</f>
        <v>0</v>
      </c>
      <c r="Q192" s="147">
        <v>0</v>
      </c>
      <c r="R192" s="147">
        <f>Q192*H192</f>
        <v>0</v>
      </c>
      <c r="S192" s="147">
        <v>0</v>
      </c>
      <c r="T192" s="148">
        <f>S192*H192</f>
        <v>0</v>
      </c>
      <c r="AR192" s="149" t="s">
        <v>1431</v>
      </c>
      <c r="AT192" s="149" t="s">
        <v>221</v>
      </c>
      <c r="AU192" s="149" t="s">
        <v>96</v>
      </c>
      <c r="AY192" s="17" t="s">
        <v>219</v>
      </c>
      <c r="BE192" s="150">
        <f>IF(N192="základní",J192,0)</f>
        <v>0</v>
      </c>
      <c r="BF192" s="150">
        <f>IF(N192="snížená",J192,0)</f>
        <v>0</v>
      </c>
      <c r="BG192" s="150">
        <f>IF(N192="zákl. přenesená",J192,0)</f>
        <v>0</v>
      </c>
      <c r="BH192" s="150">
        <f>IF(N192="sníž. přenesená",J192,0)</f>
        <v>0</v>
      </c>
      <c r="BI192" s="150">
        <f>IF(N192="nulová",J192,0)</f>
        <v>0</v>
      </c>
      <c r="BJ192" s="17" t="s">
        <v>94</v>
      </c>
      <c r="BK192" s="150">
        <f>ROUND(I192*H192,2)</f>
        <v>0</v>
      </c>
      <c r="BL192" s="17" t="s">
        <v>1431</v>
      </c>
      <c r="BM192" s="149" t="s">
        <v>3312</v>
      </c>
    </row>
    <row r="193" spans="2:65" s="1" customFormat="1" ht="11.25">
      <c r="B193" s="33"/>
      <c r="D193" s="179" t="s">
        <v>256</v>
      </c>
      <c r="F193" s="180" t="s">
        <v>3313</v>
      </c>
      <c r="I193" s="181"/>
      <c r="L193" s="33"/>
      <c r="M193" s="182"/>
      <c r="T193" s="57"/>
      <c r="AT193" s="17" t="s">
        <v>256</v>
      </c>
      <c r="AU193" s="17" t="s">
        <v>96</v>
      </c>
    </row>
    <row r="194" spans="2:65" s="1" customFormat="1" ht="16.5" customHeight="1">
      <c r="B194" s="33"/>
      <c r="C194" s="138" t="s">
        <v>488</v>
      </c>
      <c r="D194" s="138" t="s">
        <v>221</v>
      </c>
      <c r="E194" s="139" t="s">
        <v>3314</v>
      </c>
      <c r="F194" s="140" t="s">
        <v>3315</v>
      </c>
      <c r="G194" s="141" t="s">
        <v>624</v>
      </c>
      <c r="H194" s="142">
        <v>65</v>
      </c>
      <c r="I194" s="143"/>
      <c r="J194" s="144">
        <f>ROUND(I194*H194,2)</f>
        <v>0</v>
      </c>
      <c r="K194" s="140" t="s">
        <v>254</v>
      </c>
      <c r="L194" s="33"/>
      <c r="M194" s="145" t="s">
        <v>1</v>
      </c>
      <c r="N194" s="146" t="s">
        <v>52</v>
      </c>
      <c r="P194" s="147">
        <f>O194*H194</f>
        <v>0</v>
      </c>
      <c r="Q194" s="147">
        <v>0</v>
      </c>
      <c r="R194" s="147">
        <f>Q194*H194</f>
        <v>0</v>
      </c>
      <c r="S194" s="147">
        <v>0</v>
      </c>
      <c r="T194" s="148">
        <f>S194*H194</f>
        <v>0</v>
      </c>
      <c r="AR194" s="149" t="s">
        <v>1431</v>
      </c>
      <c r="AT194" s="149" t="s">
        <v>221</v>
      </c>
      <c r="AU194" s="149" t="s">
        <v>96</v>
      </c>
      <c r="AY194" s="17" t="s">
        <v>219</v>
      </c>
      <c r="BE194" s="150">
        <f>IF(N194="základní",J194,0)</f>
        <v>0</v>
      </c>
      <c r="BF194" s="150">
        <f>IF(N194="snížená",J194,0)</f>
        <v>0</v>
      </c>
      <c r="BG194" s="150">
        <f>IF(N194="zákl. přenesená",J194,0)</f>
        <v>0</v>
      </c>
      <c r="BH194" s="150">
        <f>IF(N194="sníž. přenesená",J194,0)</f>
        <v>0</v>
      </c>
      <c r="BI194" s="150">
        <f>IF(N194="nulová",J194,0)</f>
        <v>0</v>
      </c>
      <c r="BJ194" s="17" t="s">
        <v>94</v>
      </c>
      <c r="BK194" s="150">
        <f>ROUND(I194*H194,2)</f>
        <v>0</v>
      </c>
      <c r="BL194" s="17" t="s">
        <v>1431</v>
      </c>
      <c r="BM194" s="149" t="s">
        <v>3316</v>
      </c>
    </row>
    <row r="195" spans="2:65" s="1" customFormat="1" ht="11.25">
      <c r="B195" s="33"/>
      <c r="D195" s="179" t="s">
        <v>256</v>
      </c>
      <c r="F195" s="180" t="s">
        <v>3317</v>
      </c>
      <c r="I195" s="181"/>
      <c r="L195" s="33"/>
      <c r="M195" s="182"/>
      <c r="T195" s="57"/>
      <c r="AT195" s="17" t="s">
        <v>256</v>
      </c>
      <c r="AU195" s="17" t="s">
        <v>96</v>
      </c>
    </row>
    <row r="196" spans="2:65" s="1" customFormat="1" ht="16.5" customHeight="1">
      <c r="B196" s="33"/>
      <c r="C196" s="138" t="s">
        <v>493</v>
      </c>
      <c r="D196" s="138" t="s">
        <v>221</v>
      </c>
      <c r="E196" s="139" t="s">
        <v>3318</v>
      </c>
      <c r="F196" s="140" t="s">
        <v>3319</v>
      </c>
      <c r="G196" s="141" t="s">
        <v>272</v>
      </c>
      <c r="H196" s="142">
        <v>9.74</v>
      </c>
      <c r="I196" s="143"/>
      <c r="J196" s="144">
        <f>ROUND(I196*H196,2)</f>
        <v>0</v>
      </c>
      <c r="K196" s="140" t="s">
        <v>254</v>
      </c>
      <c r="L196" s="33"/>
      <c r="M196" s="145" t="s">
        <v>1</v>
      </c>
      <c r="N196" s="146" t="s">
        <v>52</v>
      </c>
      <c r="P196" s="147">
        <f>O196*H196</f>
        <v>0</v>
      </c>
      <c r="Q196" s="147">
        <v>0</v>
      </c>
      <c r="R196" s="147">
        <f>Q196*H196</f>
        <v>0</v>
      </c>
      <c r="S196" s="147">
        <v>0</v>
      </c>
      <c r="T196" s="148">
        <f>S196*H196</f>
        <v>0</v>
      </c>
      <c r="AR196" s="149" t="s">
        <v>1431</v>
      </c>
      <c r="AT196" s="149" t="s">
        <v>221</v>
      </c>
      <c r="AU196" s="149" t="s">
        <v>96</v>
      </c>
      <c r="AY196" s="17" t="s">
        <v>219</v>
      </c>
      <c r="BE196" s="150">
        <f>IF(N196="základní",J196,0)</f>
        <v>0</v>
      </c>
      <c r="BF196" s="150">
        <f>IF(N196="snížená",J196,0)</f>
        <v>0</v>
      </c>
      <c r="BG196" s="150">
        <f>IF(N196="zákl. přenesená",J196,0)</f>
        <v>0</v>
      </c>
      <c r="BH196" s="150">
        <f>IF(N196="sníž. přenesená",J196,0)</f>
        <v>0</v>
      </c>
      <c r="BI196" s="150">
        <f>IF(N196="nulová",J196,0)</f>
        <v>0</v>
      </c>
      <c r="BJ196" s="17" t="s">
        <v>94</v>
      </c>
      <c r="BK196" s="150">
        <f>ROUND(I196*H196,2)</f>
        <v>0</v>
      </c>
      <c r="BL196" s="17" t="s">
        <v>1431</v>
      </c>
      <c r="BM196" s="149" t="s">
        <v>3320</v>
      </c>
    </row>
    <row r="197" spans="2:65" s="1" customFormat="1" ht="11.25">
      <c r="B197" s="33"/>
      <c r="D197" s="179" t="s">
        <v>256</v>
      </c>
      <c r="F197" s="180" t="s">
        <v>3321</v>
      </c>
      <c r="I197" s="181"/>
      <c r="L197" s="33"/>
      <c r="M197" s="182"/>
      <c r="T197" s="57"/>
      <c r="AT197" s="17" t="s">
        <v>256</v>
      </c>
      <c r="AU197" s="17" t="s">
        <v>96</v>
      </c>
    </row>
    <row r="198" spans="2:65" s="14" customFormat="1" ht="11.25">
      <c r="B198" s="165"/>
      <c r="D198" s="152" t="s">
        <v>228</v>
      </c>
      <c r="E198" s="166" t="s">
        <v>1</v>
      </c>
      <c r="F198" s="167" t="s">
        <v>3322</v>
      </c>
      <c r="H198" s="168">
        <v>3.24</v>
      </c>
      <c r="I198" s="169"/>
      <c r="L198" s="165"/>
      <c r="M198" s="170"/>
      <c r="T198" s="171"/>
      <c r="AT198" s="166" t="s">
        <v>228</v>
      </c>
      <c r="AU198" s="166" t="s">
        <v>96</v>
      </c>
      <c r="AV198" s="14" t="s">
        <v>96</v>
      </c>
      <c r="AW198" s="14" t="s">
        <v>42</v>
      </c>
      <c r="AX198" s="14" t="s">
        <v>87</v>
      </c>
      <c r="AY198" s="166" t="s">
        <v>219</v>
      </c>
    </row>
    <row r="199" spans="2:65" s="14" customFormat="1" ht="11.25">
      <c r="B199" s="165"/>
      <c r="D199" s="152" t="s">
        <v>228</v>
      </c>
      <c r="E199" s="166" t="s">
        <v>1</v>
      </c>
      <c r="F199" s="167" t="s">
        <v>3323</v>
      </c>
      <c r="H199" s="168">
        <v>1.625</v>
      </c>
      <c r="I199" s="169"/>
      <c r="L199" s="165"/>
      <c r="M199" s="170"/>
      <c r="T199" s="171"/>
      <c r="AT199" s="166" t="s">
        <v>228</v>
      </c>
      <c r="AU199" s="166" t="s">
        <v>96</v>
      </c>
      <c r="AV199" s="14" t="s">
        <v>96</v>
      </c>
      <c r="AW199" s="14" t="s">
        <v>42</v>
      </c>
      <c r="AX199" s="14" t="s">
        <v>87</v>
      </c>
      <c r="AY199" s="166" t="s">
        <v>219</v>
      </c>
    </row>
    <row r="200" spans="2:65" s="14" customFormat="1" ht="11.25">
      <c r="B200" s="165"/>
      <c r="D200" s="152" t="s">
        <v>228</v>
      </c>
      <c r="E200" s="166" t="s">
        <v>1</v>
      </c>
      <c r="F200" s="167" t="s">
        <v>3324</v>
      </c>
      <c r="H200" s="168">
        <v>4.875</v>
      </c>
      <c r="I200" s="169"/>
      <c r="L200" s="165"/>
      <c r="M200" s="170"/>
      <c r="T200" s="171"/>
      <c r="AT200" s="166" t="s">
        <v>228</v>
      </c>
      <c r="AU200" s="166" t="s">
        <v>96</v>
      </c>
      <c r="AV200" s="14" t="s">
        <v>96</v>
      </c>
      <c r="AW200" s="14" t="s">
        <v>42</v>
      </c>
      <c r="AX200" s="14" t="s">
        <v>87</v>
      </c>
      <c r="AY200" s="166" t="s">
        <v>219</v>
      </c>
    </row>
    <row r="201" spans="2:65" s="1" customFormat="1" ht="16.5" customHeight="1">
      <c r="B201" s="33"/>
      <c r="C201" s="138" t="s">
        <v>498</v>
      </c>
      <c r="D201" s="138" t="s">
        <v>221</v>
      </c>
      <c r="E201" s="139" t="s">
        <v>3325</v>
      </c>
      <c r="F201" s="140" t="s">
        <v>3326</v>
      </c>
      <c r="G201" s="141" t="s">
        <v>624</v>
      </c>
      <c r="H201" s="142">
        <v>65</v>
      </c>
      <c r="I201" s="143"/>
      <c r="J201" s="144">
        <f>ROUND(I201*H201,2)</f>
        <v>0</v>
      </c>
      <c r="K201" s="140" t="s">
        <v>254</v>
      </c>
      <c r="L201" s="33"/>
      <c r="M201" s="145" t="s">
        <v>1</v>
      </c>
      <c r="N201" s="146" t="s">
        <v>52</v>
      </c>
      <c r="P201" s="147">
        <f>O201*H201</f>
        <v>0</v>
      </c>
      <c r="Q201" s="147">
        <v>0</v>
      </c>
      <c r="R201" s="147">
        <f>Q201*H201</f>
        <v>0</v>
      </c>
      <c r="S201" s="147">
        <v>0</v>
      </c>
      <c r="T201" s="148">
        <f>S201*H201</f>
        <v>0</v>
      </c>
      <c r="AR201" s="149" t="s">
        <v>1431</v>
      </c>
      <c r="AT201" s="149" t="s">
        <v>221</v>
      </c>
      <c r="AU201" s="149" t="s">
        <v>96</v>
      </c>
      <c r="AY201" s="17" t="s">
        <v>219</v>
      </c>
      <c r="BE201" s="150">
        <f>IF(N201="základní",J201,0)</f>
        <v>0</v>
      </c>
      <c r="BF201" s="150">
        <f>IF(N201="snížená",J201,0)</f>
        <v>0</v>
      </c>
      <c r="BG201" s="150">
        <f>IF(N201="zákl. přenesená",J201,0)</f>
        <v>0</v>
      </c>
      <c r="BH201" s="150">
        <f>IF(N201="sníž. přenesená",J201,0)</f>
        <v>0</v>
      </c>
      <c r="BI201" s="150">
        <f>IF(N201="nulová",J201,0)</f>
        <v>0</v>
      </c>
      <c r="BJ201" s="17" t="s">
        <v>94</v>
      </c>
      <c r="BK201" s="150">
        <f>ROUND(I201*H201,2)</f>
        <v>0</v>
      </c>
      <c r="BL201" s="17" t="s">
        <v>1431</v>
      </c>
      <c r="BM201" s="149" t="s">
        <v>3327</v>
      </c>
    </row>
    <row r="202" spans="2:65" s="1" customFormat="1" ht="11.25">
      <c r="B202" s="33"/>
      <c r="D202" s="179" t="s">
        <v>256</v>
      </c>
      <c r="F202" s="180" t="s">
        <v>3328</v>
      </c>
      <c r="I202" s="181"/>
      <c r="L202" s="33"/>
      <c r="M202" s="182"/>
      <c r="T202" s="57"/>
      <c r="AT202" s="17" t="s">
        <v>256</v>
      </c>
      <c r="AU202" s="17" t="s">
        <v>96</v>
      </c>
    </row>
    <row r="203" spans="2:65" s="1" customFormat="1" ht="16.5" customHeight="1">
      <c r="B203" s="33"/>
      <c r="C203" s="138" t="s">
        <v>503</v>
      </c>
      <c r="D203" s="138" t="s">
        <v>221</v>
      </c>
      <c r="E203" s="139" t="s">
        <v>3329</v>
      </c>
      <c r="F203" s="140" t="s">
        <v>3330</v>
      </c>
      <c r="G203" s="141" t="s">
        <v>624</v>
      </c>
      <c r="H203" s="142">
        <v>140</v>
      </c>
      <c r="I203" s="143"/>
      <c r="J203" s="144">
        <f>ROUND(I203*H203,2)</f>
        <v>0</v>
      </c>
      <c r="K203" s="140" t="s">
        <v>254</v>
      </c>
      <c r="L203" s="33"/>
      <c r="M203" s="145" t="s">
        <v>1</v>
      </c>
      <c r="N203" s="146" t="s">
        <v>52</v>
      </c>
      <c r="P203" s="147">
        <f>O203*H203</f>
        <v>0</v>
      </c>
      <c r="Q203" s="147">
        <v>0</v>
      </c>
      <c r="R203" s="147">
        <f>Q203*H203</f>
        <v>0</v>
      </c>
      <c r="S203" s="147">
        <v>0</v>
      </c>
      <c r="T203" s="148">
        <f>S203*H203</f>
        <v>0</v>
      </c>
      <c r="AR203" s="149" t="s">
        <v>1431</v>
      </c>
      <c r="AT203" s="149" t="s">
        <v>221</v>
      </c>
      <c r="AU203" s="149" t="s">
        <v>96</v>
      </c>
      <c r="AY203" s="17" t="s">
        <v>219</v>
      </c>
      <c r="BE203" s="150">
        <f>IF(N203="základní",J203,0)</f>
        <v>0</v>
      </c>
      <c r="BF203" s="150">
        <f>IF(N203="snížená",J203,0)</f>
        <v>0</v>
      </c>
      <c r="BG203" s="150">
        <f>IF(N203="zákl. přenesená",J203,0)</f>
        <v>0</v>
      </c>
      <c r="BH203" s="150">
        <f>IF(N203="sníž. přenesená",J203,0)</f>
        <v>0</v>
      </c>
      <c r="BI203" s="150">
        <f>IF(N203="nulová",J203,0)</f>
        <v>0</v>
      </c>
      <c r="BJ203" s="17" t="s">
        <v>94</v>
      </c>
      <c r="BK203" s="150">
        <f>ROUND(I203*H203,2)</f>
        <v>0</v>
      </c>
      <c r="BL203" s="17" t="s">
        <v>1431</v>
      </c>
      <c r="BM203" s="149" t="s">
        <v>3331</v>
      </c>
    </row>
    <row r="204" spans="2:65" s="1" customFormat="1" ht="11.25">
      <c r="B204" s="33"/>
      <c r="D204" s="179" t="s">
        <v>256</v>
      </c>
      <c r="F204" s="180" t="s">
        <v>3332</v>
      </c>
      <c r="I204" s="181"/>
      <c r="L204" s="33"/>
      <c r="M204" s="182"/>
      <c r="T204" s="57"/>
      <c r="AT204" s="17" t="s">
        <v>256</v>
      </c>
      <c r="AU204" s="17" t="s">
        <v>96</v>
      </c>
    </row>
    <row r="205" spans="2:65" s="1" customFormat="1" ht="16.5" customHeight="1">
      <c r="B205" s="33"/>
      <c r="C205" s="138" t="s">
        <v>508</v>
      </c>
      <c r="D205" s="138" t="s">
        <v>221</v>
      </c>
      <c r="E205" s="139" t="s">
        <v>3333</v>
      </c>
      <c r="F205" s="140" t="s">
        <v>3334</v>
      </c>
      <c r="G205" s="141" t="s">
        <v>624</v>
      </c>
      <c r="H205" s="142">
        <v>150</v>
      </c>
      <c r="I205" s="143"/>
      <c r="J205" s="144">
        <f>ROUND(I205*H205,2)</f>
        <v>0</v>
      </c>
      <c r="K205" s="140" t="s">
        <v>254</v>
      </c>
      <c r="L205" s="33"/>
      <c r="M205" s="145" t="s">
        <v>1</v>
      </c>
      <c r="N205" s="146" t="s">
        <v>52</v>
      </c>
      <c r="P205" s="147">
        <f>O205*H205</f>
        <v>0</v>
      </c>
      <c r="Q205" s="147">
        <v>0</v>
      </c>
      <c r="R205" s="147">
        <f>Q205*H205</f>
        <v>0</v>
      </c>
      <c r="S205" s="147">
        <v>0</v>
      </c>
      <c r="T205" s="148">
        <f>S205*H205</f>
        <v>0</v>
      </c>
      <c r="AR205" s="149" t="s">
        <v>1431</v>
      </c>
      <c r="AT205" s="149" t="s">
        <v>221</v>
      </c>
      <c r="AU205" s="149" t="s">
        <v>96</v>
      </c>
      <c r="AY205" s="17" t="s">
        <v>219</v>
      </c>
      <c r="BE205" s="150">
        <f>IF(N205="základní",J205,0)</f>
        <v>0</v>
      </c>
      <c r="BF205" s="150">
        <f>IF(N205="snížená",J205,0)</f>
        <v>0</v>
      </c>
      <c r="BG205" s="150">
        <f>IF(N205="zákl. přenesená",J205,0)</f>
        <v>0</v>
      </c>
      <c r="BH205" s="150">
        <f>IF(N205="sníž. přenesená",J205,0)</f>
        <v>0</v>
      </c>
      <c r="BI205" s="150">
        <f>IF(N205="nulová",J205,0)</f>
        <v>0</v>
      </c>
      <c r="BJ205" s="17" t="s">
        <v>94</v>
      </c>
      <c r="BK205" s="150">
        <f>ROUND(I205*H205,2)</f>
        <v>0</v>
      </c>
      <c r="BL205" s="17" t="s">
        <v>1431</v>
      </c>
      <c r="BM205" s="149" t="s">
        <v>3335</v>
      </c>
    </row>
    <row r="206" spans="2:65" s="1" customFormat="1" ht="11.25">
      <c r="B206" s="33"/>
      <c r="D206" s="179" t="s">
        <v>256</v>
      </c>
      <c r="F206" s="180" t="s">
        <v>3336</v>
      </c>
      <c r="I206" s="181"/>
      <c r="L206" s="33"/>
      <c r="M206" s="182"/>
      <c r="T206" s="57"/>
      <c r="AT206" s="17" t="s">
        <v>256</v>
      </c>
      <c r="AU206" s="17" t="s">
        <v>96</v>
      </c>
    </row>
    <row r="207" spans="2:65" s="1" customFormat="1" ht="16.5" customHeight="1">
      <c r="B207" s="33"/>
      <c r="C207" s="138" t="s">
        <v>513</v>
      </c>
      <c r="D207" s="138" t="s">
        <v>221</v>
      </c>
      <c r="E207" s="139" t="s">
        <v>2682</v>
      </c>
      <c r="F207" s="140" t="s">
        <v>2683</v>
      </c>
      <c r="G207" s="141" t="s">
        <v>624</v>
      </c>
      <c r="H207" s="142">
        <v>460</v>
      </c>
      <c r="I207" s="143"/>
      <c r="J207" s="144">
        <f>ROUND(I207*H207,2)</f>
        <v>0</v>
      </c>
      <c r="K207" s="140" t="s">
        <v>254</v>
      </c>
      <c r="L207" s="33"/>
      <c r="M207" s="145" t="s">
        <v>1</v>
      </c>
      <c r="N207" s="146" t="s">
        <v>52</v>
      </c>
      <c r="P207" s="147">
        <f>O207*H207</f>
        <v>0</v>
      </c>
      <c r="Q207" s="147">
        <v>1.2E-4</v>
      </c>
      <c r="R207" s="147">
        <f>Q207*H207</f>
        <v>5.5199999999999999E-2</v>
      </c>
      <c r="S207" s="147">
        <v>0</v>
      </c>
      <c r="T207" s="148">
        <f>S207*H207</f>
        <v>0</v>
      </c>
      <c r="AR207" s="149" t="s">
        <v>1431</v>
      </c>
      <c r="AT207" s="149" t="s">
        <v>221</v>
      </c>
      <c r="AU207" s="149" t="s">
        <v>96</v>
      </c>
      <c r="AY207" s="17" t="s">
        <v>219</v>
      </c>
      <c r="BE207" s="150">
        <f>IF(N207="základní",J207,0)</f>
        <v>0</v>
      </c>
      <c r="BF207" s="150">
        <f>IF(N207="snížená",J207,0)</f>
        <v>0</v>
      </c>
      <c r="BG207" s="150">
        <f>IF(N207="zákl. přenesená",J207,0)</f>
        <v>0</v>
      </c>
      <c r="BH207" s="150">
        <f>IF(N207="sníž. přenesená",J207,0)</f>
        <v>0</v>
      </c>
      <c r="BI207" s="150">
        <f>IF(N207="nulová",J207,0)</f>
        <v>0</v>
      </c>
      <c r="BJ207" s="17" t="s">
        <v>94</v>
      </c>
      <c r="BK207" s="150">
        <f>ROUND(I207*H207,2)</f>
        <v>0</v>
      </c>
      <c r="BL207" s="17" t="s">
        <v>1431</v>
      </c>
      <c r="BM207" s="149" t="s">
        <v>3337</v>
      </c>
    </row>
    <row r="208" spans="2:65" s="1" customFormat="1" ht="11.25">
      <c r="B208" s="33"/>
      <c r="D208" s="179" t="s">
        <v>256</v>
      </c>
      <c r="F208" s="180" t="s">
        <v>2685</v>
      </c>
      <c r="I208" s="181"/>
      <c r="L208" s="33"/>
      <c r="M208" s="182"/>
      <c r="T208" s="57"/>
      <c r="AT208" s="17" t="s">
        <v>256</v>
      </c>
      <c r="AU208" s="17" t="s">
        <v>96</v>
      </c>
    </row>
    <row r="209" spans="2:65" s="1" customFormat="1" ht="21.75" customHeight="1">
      <c r="B209" s="33"/>
      <c r="C209" s="138" t="s">
        <v>518</v>
      </c>
      <c r="D209" s="138" t="s">
        <v>221</v>
      </c>
      <c r="E209" s="139" t="s">
        <v>3338</v>
      </c>
      <c r="F209" s="140" t="s">
        <v>3339</v>
      </c>
      <c r="G209" s="141" t="s">
        <v>224</v>
      </c>
      <c r="H209" s="142">
        <v>19.5</v>
      </c>
      <c r="I209" s="143"/>
      <c r="J209" s="144">
        <f>ROUND(I209*H209,2)</f>
        <v>0</v>
      </c>
      <c r="K209" s="140" t="s">
        <v>254</v>
      </c>
      <c r="L209" s="33"/>
      <c r="M209" s="145" t="s">
        <v>1</v>
      </c>
      <c r="N209" s="146" t="s">
        <v>52</v>
      </c>
      <c r="P209" s="147">
        <f>O209*H209</f>
        <v>0</v>
      </c>
      <c r="Q209" s="147">
        <v>0</v>
      </c>
      <c r="R209" s="147">
        <f>Q209*H209</f>
        <v>0</v>
      </c>
      <c r="S209" s="147">
        <v>0</v>
      </c>
      <c r="T209" s="148">
        <f>S209*H209</f>
        <v>0</v>
      </c>
      <c r="AR209" s="149" t="s">
        <v>1431</v>
      </c>
      <c r="AT209" s="149" t="s">
        <v>221</v>
      </c>
      <c r="AU209" s="149" t="s">
        <v>96</v>
      </c>
      <c r="AY209" s="17" t="s">
        <v>219</v>
      </c>
      <c r="BE209" s="150">
        <f>IF(N209="základní",J209,0)</f>
        <v>0</v>
      </c>
      <c r="BF209" s="150">
        <f>IF(N209="snížená",J209,0)</f>
        <v>0</v>
      </c>
      <c r="BG209" s="150">
        <f>IF(N209="zákl. přenesená",J209,0)</f>
        <v>0</v>
      </c>
      <c r="BH209" s="150">
        <f>IF(N209="sníž. přenesená",J209,0)</f>
        <v>0</v>
      </c>
      <c r="BI209" s="150">
        <f>IF(N209="nulová",J209,0)</f>
        <v>0</v>
      </c>
      <c r="BJ209" s="17" t="s">
        <v>94</v>
      </c>
      <c r="BK209" s="150">
        <f>ROUND(I209*H209,2)</f>
        <v>0</v>
      </c>
      <c r="BL209" s="17" t="s">
        <v>1431</v>
      </c>
      <c r="BM209" s="149" t="s">
        <v>3340</v>
      </c>
    </row>
    <row r="210" spans="2:65" s="1" customFormat="1" ht="11.25">
      <c r="B210" s="33"/>
      <c r="D210" s="179" t="s">
        <v>256</v>
      </c>
      <c r="F210" s="180" t="s">
        <v>3341</v>
      </c>
      <c r="I210" s="181"/>
      <c r="L210" s="33"/>
      <c r="M210" s="182"/>
      <c r="T210" s="57"/>
      <c r="AT210" s="17" t="s">
        <v>256</v>
      </c>
      <c r="AU210" s="17" t="s">
        <v>96</v>
      </c>
    </row>
    <row r="211" spans="2:65" s="14" customFormat="1" ht="11.25">
      <c r="B211" s="165"/>
      <c r="D211" s="152" t="s">
        <v>228</v>
      </c>
      <c r="E211" s="166" t="s">
        <v>1</v>
      </c>
      <c r="F211" s="167" t="s">
        <v>3342</v>
      </c>
      <c r="H211" s="168">
        <v>19.5</v>
      </c>
      <c r="I211" s="169"/>
      <c r="L211" s="165"/>
      <c r="M211" s="170"/>
      <c r="T211" s="171"/>
      <c r="AT211" s="166" t="s">
        <v>228</v>
      </c>
      <c r="AU211" s="166" t="s">
        <v>96</v>
      </c>
      <c r="AV211" s="14" t="s">
        <v>96</v>
      </c>
      <c r="AW211" s="14" t="s">
        <v>42</v>
      </c>
      <c r="AX211" s="14" t="s">
        <v>94</v>
      </c>
      <c r="AY211" s="166" t="s">
        <v>219</v>
      </c>
    </row>
    <row r="212" spans="2:65" s="1" customFormat="1" ht="21.75" customHeight="1">
      <c r="B212" s="33"/>
      <c r="C212" s="138" t="s">
        <v>523</v>
      </c>
      <c r="D212" s="138" t="s">
        <v>221</v>
      </c>
      <c r="E212" s="139" t="s">
        <v>3343</v>
      </c>
      <c r="F212" s="140" t="s">
        <v>3344</v>
      </c>
      <c r="G212" s="141" t="s">
        <v>272</v>
      </c>
      <c r="H212" s="142">
        <v>43</v>
      </c>
      <c r="I212" s="143"/>
      <c r="J212" s="144">
        <f>ROUND(I212*H212,2)</f>
        <v>0</v>
      </c>
      <c r="K212" s="140" t="s">
        <v>254</v>
      </c>
      <c r="L212" s="33"/>
      <c r="M212" s="145" t="s">
        <v>1</v>
      </c>
      <c r="N212" s="146" t="s">
        <v>52</v>
      </c>
      <c r="P212" s="147">
        <f>O212*H212</f>
        <v>0</v>
      </c>
      <c r="Q212" s="147">
        <v>0</v>
      </c>
      <c r="R212" s="147">
        <f>Q212*H212</f>
        <v>0</v>
      </c>
      <c r="S212" s="147">
        <v>0</v>
      </c>
      <c r="T212" s="148">
        <f>S212*H212</f>
        <v>0</v>
      </c>
      <c r="AR212" s="149" t="s">
        <v>1431</v>
      </c>
      <c r="AT212" s="149" t="s">
        <v>221</v>
      </c>
      <c r="AU212" s="149" t="s">
        <v>96</v>
      </c>
      <c r="AY212" s="17" t="s">
        <v>219</v>
      </c>
      <c r="BE212" s="150">
        <f>IF(N212="základní",J212,0)</f>
        <v>0</v>
      </c>
      <c r="BF212" s="150">
        <f>IF(N212="snížená",J212,0)</f>
        <v>0</v>
      </c>
      <c r="BG212" s="150">
        <f>IF(N212="zákl. přenesená",J212,0)</f>
        <v>0</v>
      </c>
      <c r="BH212" s="150">
        <f>IF(N212="sníž. přenesená",J212,0)</f>
        <v>0</v>
      </c>
      <c r="BI212" s="150">
        <f>IF(N212="nulová",J212,0)</f>
        <v>0</v>
      </c>
      <c r="BJ212" s="17" t="s">
        <v>94</v>
      </c>
      <c r="BK212" s="150">
        <f>ROUND(I212*H212,2)</f>
        <v>0</v>
      </c>
      <c r="BL212" s="17" t="s">
        <v>1431</v>
      </c>
      <c r="BM212" s="149" t="s">
        <v>3345</v>
      </c>
    </row>
    <row r="213" spans="2:65" s="1" customFormat="1" ht="11.25">
      <c r="B213" s="33"/>
      <c r="D213" s="179" t="s">
        <v>256</v>
      </c>
      <c r="F213" s="180" t="s">
        <v>3346</v>
      </c>
      <c r="I213" s="181"/>
      <c r="L213" s="33"/>
      <c r="M213" s="182"/>
      <c r="T213" s="57"/>
      <c r="AT213" s="17" t="s">
        <v>256</v>
      </c>
      <c r="AU213" s="17" t="s">
        <v>96</v>
      </c>
    </row>
    <row r="214" spans="2:65" s="1" customFormat="1" ht="24.2" customHeight="1">
      <c r="B214" s="33"/>
      <c r="C214" s="138" t="s">
        <v>531</v>
      </c>
      <c r="D214" s="138" t="s">
        <v>221</v>
      </c>
      <c r="E214" s="139" t="s">
        <v>3347</v>
      </c>
      <c r="F214" s="140" t="s">
        <v>3348</v>
      </c>
      <c r="G214" s="141" t="s">
        <v>272</v>
      </c>
      <c r="H214" s="142">
        <v>43</v>
      </c>
      <c r="I214" s="143"/>
      <c r="J214" s="144">
        <f>ROUND(I214*H214,2)</f>
        <v>0</v>
      </c>
      <c r="K214" s="140" t="s">
        <v>254</v>
      </c>
      <c r="L214" s="33"/>
      <c r="M214" s="145" t="s">
        <v>1</v>
      </c>
      <c r="N214" s="146" t="s">
        <v>52</v>
      </c>
      <c r="P214" s="147">
        <f>O214*H214</f>
        <v>0</v>
      </c>
      <c r="Q214" s="147">
        <v>0</v>
      </c>
      <c r="R214" s="147">
        <f>Q214*H214</f>
        <v>0</v>
      </c>
      <c r="S214" s="147">
        <v>0</v>
      </c>
      <c r="T214" s="148">
        <f>S214*H214</f>
        <v>0</v>
      </c>
      <c r="AR214" s="149" t="s">
        <v>1431</v>
      </c>
      <c r="AT214" s="149" t="s">
        <v>221</v>
      </c>
      <c r="AU214" s="149" t="s">
        <v>96</v>
      </c>
      <c r="AY214" s="17" t="s">
        <v>219</v>
      </c>
      <c r="BE214" s="150">
        <f>IF(N214="základní",J214,0)</f>
        <v>0</v>
      </c>
      <c r="BF214" s="150">
        <f>IF(N214="snížená",J214,0)</f>
        <v>0</v>
      </c>
      <c r="BG214" s="150">
        <f>IF(N214="zákl. přenesená",J214,0)</f>
        <v>0</v>
      </c>
      <c r="BH214" s="150">
        <f>IF(N214="sníž. přenesená",J214,0)</f>
        <v>0</v>
      </c>
      <c r="BI214" s="150">
        <f>IF(N214="nulová",J214,0)</f>
        <v>0</v>
      </c>
      <c r="BJ214" s="17" t="s">
        <v>94</v>
      </c>
      <c r="BK214" s="150">
        <f>ROUND(I214*H214,2)</f>
        <v>0</v>
      </c>
      <c r="BL214" s="17" t="s">
        <v>1431</v>
      </c>
      <c r="BM214" s="149" t="s">
        <v>3349</v>
      </c>
    </row>
    <row r="215" spans="2:65" s="1" customFormat="1" ht="11.25">
      <c r="B215" s="33"/>
      <c r="D215" s="179" t="s">
        <v>256</v>
      </c>
      <c r="F215" s="180" t="s">
        <v>3350</v>
      </c>
      <c r="I215" s="181"/>
      <c r="L215" s="33"/>
      <c r="M215" s="182"/>
      <c r="T215" s="57"/>
      <c r="AT215" s="17" t="s">
        <v>256</v>
      </c>
      <c r="AU215" s="17" t="s">
        <v>96</v>
      </c>
    </row>
    <row r="216" spans="2:65" s="14" customFormat="1" ht="11.25">
      <c r="B216" s="165"/>
      <c r="D216" s="152" t="s">
        <v>228</v>
      </c>
      <c r="E216" s="166" t="s">
        <v>1</v>
      </c>
      <c r="F216" s="167" t="s">
        <v>3351</v>
      </c>
      <c r="H216" s="168">
        <v>43</v>
      </c>
      <c r="I216" s="169"/>
      <c r="L216" s="165"/>
      <c r="M216" s="170"/>
      <c r="T216" s="171"/>
      <c r="AT216" s="166" t="s">
        <v>228</v>
      </c>
      <c r="AU216" s="166" t="s">
        <v>96</v>
      </c>
      <c r="AV216" s="14" t="s">
        <v>96</v>
      </c>
      <c r="AW216" s="14" t="s">
        <v>42</v>
      </c>
      <c r="AX216" s="14" t="s">
        <v>94</v>
      </c>
      <c r="AY216" s="166" t="s">
        <v>219</v>
      </c>
    </row>
    <row r="217" spans="2:65" s="1" customFormat="1" ht="24.2" customHeight="1">
      <c r="B217" s="33"/>
      <c r="C217" s="138" t="s">
        <v>537</v>
      </c>
      <c r="D217" s="138" t="s">
        <v>221</v>
      </c>
      <c r="E217" s="139" t="s">
        <v>3352</v>
      </c>
      <c r="F217" s="140" t="s">
        <v>3353</v>
      </c>
      <c r="G217" s="141" t="s">
        <v>319</v>
      </c>
      <c r="H217" s="142">
        <v>68.8</v>
      </c>
      <c r="I217" s="143"/>
      <c r="J217" s="144">
        <f>ROUND(I217*H217,2)</f>
        <v>0</v>
      </c>
      <c r="K217" s="140" t="s">
        <v>225</v>
      </c>
      <c r="L217" s="33"/>
      <c r="M217" s="145" t="s">
        <v>1</v>
      </c>
      <c r="N217" s="146" t="s">
        <v>52</v>
      </c>
      <c r="P217" s="147">
        <f>O217*H217</f>
        <v>0</v>
      </c>
      <c r="Q217" s="147">
        <v>0</v>
      </c>
      <c r="R217" s="147">
        <f>Q217*H217</f>
        <v>0</v>
      </c>
      <c r="S217" s="147">
        <v>0</v>
      </c>
      <c r="T217" s="148">
        <f>S217*H217</f>
        <v>0</v>
      </c>
      <c r="AR217" s="149" t="s">
        <v>1431</v>
      </c>
      <c r="AT217" s="149" t="s">
        <v>221</v>
      </c>
      <c r="AU217" s="149" t="s">
        <v>96</v>
      </c>
      <c r="AY217" s="17" t="s">
        <v>219</v>
      </c>
      <c r="BE217" s="150">
        <f>IF(N217="základní",J217,0)</f>
        <v>0</v>
      </c>
      <c r="BF217" s="150">
        <f>IF(N217="snížená",J217,0)</f>
        <v>0</v>
      </c>
      <c r="BG217" s="150">
        <f>IF(N217="zákl. přenesená",J217,0)</f>
        <v>0</v>
      </c>
      <c r="BH217" s="150">
        <f>IF(N217="sníž. přenesená",J217,0)</f>
        <v>0</v>
      </c>
      <c r="BI217" s="150">
        <f>IF(N217="nulová",J217,0)</f>
        <v>0</v>
      </c>
      <c r="BJ217" s="17" t="s">
        <v>94</v>
      </c>
      <c r="BK217" s="150">
        <f>ROUND(I217*H217,2)</f>
        <v>0</v>
      </c>
      <c r="BL217" s="17" t="s">
        <v>1431</v>
      </c>
      <c r="BM217" s="149" t="s">
        <v>3354</v>
      </c>
    </row>
    <row r="218" spans="2:65" s="14" customFormat="1" ht="11.25">
      <c r="B218" s="165"/>
      <c r="D218" s="152" t="s">
        <v>228</v>
      </c>
      <c r="E218" s="166" t="s">
        <v>1</v>
      </c>
      <c r="F218" s="167" t="s">
        <v>3355</v>
      </c>
      <c r="H218" s="168">
        <v>68.8</v>
      </c>
      <c r="I218" s="169"/>
      <c r="L218" s="165"/>
      <c r="M218" s="170"/>
      <c r="T218" s="171"/>
      <c r="AT218" s="166" t="s">
        <v>228</v>
      </c>
      <c r="AU218" s="166" t="s">
        <v>96</v>
      </c>
      <c r="AV218" s="14" t="s">
        <v>96</v>
      </c>
      <c r="AW218" s="14" t="s">
        <v>42</v>
      </c>
      <c r="AX218" s="14" t="s">
        <v>94</v>
      </c>
      <c r="AY218" s="166" t="s">
        <v>219</v>
      </c>
    </row>
    <row r="219" spans="2:65" s="11" customFormat="1" ht="25.9" customHeight="1">
      <c r="B219" s="126"/>
      <c r="D219" s="127" t="s">
        <v>86</v>
      </c>
      <c r="E219" s="128" t="s">
        <v>3356</v>
      </c>
      <c r="F219" s="128" t="s">
        <v>3357</v>
      </c>
      <c r="I219" s="129"/>
      <c r="J219" s="130">
        <f>BK219</f>
        <v>0</v>
      </c>
      <c r="L219" s="126"/>
      <c r="M219" s="131"/>
      <c r="P219" s="132">
        <f>SUM(P220:P221)</f>
        <v>0</v>
      </c>
      <c r="R219" s="132">
        <f>SUM(R220:R221)</f>
        <v>0</v>
      </c>
      <c r="T219" s="133">
        <f>SUM(T220:T221)</f>
        <v>0</v>
      </c>
      <c r="AR219" s="127" t="s">
        <v>226</v>
      </c>
      <c r="AT219" s="134" t="s">
        <v>86</v>
      </c>
      <c r="AU219" s="134" t="s">
        <v>87</v>
      </c>
      <c r="AY219" s="127" t="s">
        <v>219</v>
      </c>
      <c r="BK219" s="135">
        <f>SUM(BK220:BK221)</f>
        <v>0</v>
      </c>
    </row>
    <row r="220" spans="2:65" s="1" customFormat="1" ht="16.5" customHeight="1">
      <c r="B220" s="33"/>
      <c r="C220" s="138" t="s">
        <v>544</v>
      </c>
      <c r="D220" s="138" t="s">
        <v>221</v>
      </c>
      <c r="E220" s="139" t="s">
        <v>3358</v>
      </c>
      <c r="F220" s="140" t="s">
        <v>3359</v>
      </c>
      <c r="G220" s="141" t="s">
        <v>3360</v>
      </c>
      <c r="H220" s="142">
        <v>12</v>
      </c>
      <c r="I220" s="143"/>
      <c r="J220" s="144">
        <f>ROUND(I220*H220,2)</f>
        <v>0</v>
      </c>
      <c r="K220" s="140" t="s">
        <v>254</v>
      </c>
      <c r="L220" s="33"/>
      <c r="M220" s="145" t="s">
        <v>1</v>
      </c>
      <c r="N220" s="146" t="s">
        <v>52</v>
      </c>
      <c r="P220" s="147">
        <f>O220*H220</f>
        <v>0</v>
      </c>
      <c r="Q220" s="147">
        <v>0</v>
      </c>
      <c r="R220" s="147">
        <f>Q220*H220</f>
        <v>0</v>
      </c>
      <c r="S220" s="147">
        <v>0</v>
      </c>
      <c r="T220" s="148">
        <f>S220*H220</f>
        <v>0</v>
      </c>
      <c r="AR220" s="149" t="s">
        <v>3361</v>
      </c>
      <c r="AT220" s="149" t="s">
        <v>221</v>
      </c>
      <c r="AU220" s="149" t="s">
        <v>94</v>
      </c>
      <c r="AY220" s="17" t="s">
        <v>219</v>
      </c>
      <c r="BE220" s="150">
        <f>IF(N220="základní",J220,0)</f>
        <v>0</v>
      </c>
      <c r="BF220" s="150">
        <f>IF(N220="snížená",J220,0)</f>
        <v>0</v>
      </c>
      <c r="BG220" s="150">
        <f>IF(N220="zákl. přenesená",J220,0)</f>
        <v>0</v>
      </c>
      <c r="BH220" s="150">
        <f>IF(N220="sníž. přenesená",J220,0)</f>
        <v>0</v>
      </c>
      <c r="BI220" s="150">
        <f>IF(N220="nulová",J220,0)</f>
        <v>0</v>
      </c>
      <c r="BJ220" s="17" t="s">
        <v>94</v>
      </c>
      <c r="BK220" s="150">
        <f>ROUND(I220*H220,2)</f>
        <v>0</v>
      </c>
      <c r="BL220" s="17" t="s">
        <v>3361</v>
      </c>
      <c r="BM220" s="149" t="s">
        <v>3362</v>
      </c>
    </row>
    <row r="221" spans="2:65" s="1" customFormat="1" ht="11.25">
      <c r="B221" s="33"/>
      <c r="D221" s="179" t="s">
        <v>256</v>
      </c>
      <c r="F221" s="180" t="s">
        <v>3363</v>
      </c>
      <c r="I221" s="181"/>
      <c r="L221" s="33"/>
      <c r="M221" s="193"/>
      <c r="N221" s="194"/>
      <c r="O221" s="194"/>
      <c r="P221" s="194"/>
      <c r="Q221" s="194"/>
      <c r="R221" s="194"/>
      <c r="S221" s="194"/>
      <c r="T221" s="195"/>
      <c r="AT221" s="17" t="s">
        <v>256</v>
      </c>
      <c r="AU221" s="17" t="s">
        <v>94</v>
      </c>
    </row>
    <row r="222" spans="2:65" s="1" customFormat="1" ht="6.95" customHeight="1">
      <c r="B222" s="45"/>
      <c r="C222" s="46"/>
      <c r="D222" s="46"/>
      <c r="E222" s="46"/>
      <c r="F222" s="46"/>
      <c r="G222" s="46"/>
      <c r="H222" s="46"/>
      <c r="I222" s="46"/>
      <c r="J222" s="46"/>
      <c r="K222" s="46"/>
      <c r="L222" s="33"/>
    </row>
  </sheetData>
  <sheetProtection algorithmName="SHA-512" hashValue="XqBQVtw25lcuoG9/rSy5BRY1BFAUqHJOF6+uG0y/ZAp0ikjRazZ8SZnbrSeTzLuqsmBHlroa9hgVZy1spmXfcg==" saltValue="doRPOH+kodDYAfMpTleNJ0Osfbz6pzs4MeoWOh1XI8likFjivaCZDTKel8I8SRkgWee7JJ/CTP4FdAQlnOB45Q==" spinCount="100000" sheet="1" objects="1" scenarios="1" formatColumns="0" formatRows="0" autoFilter="0"/>
  <autoFilter ref="C123:K221" xr:uid="{00000000-0009-0000-0000-00000D000000}"/>
  <mergeCells count="9">
    <mergeCell ref="E86:H86"/>
    <mergeCell ref="E114:H114"/>
    <mergeCell ref="E116:H116"/>
    <mergeCell ref="L2:V2"/>
    <mergeCell ref="E7:H7"/>
    <mergeCell ref="E9:H9"/>
    <mergeCell ref="E18:H18"/>
    <mergeCell ref="E27:H27"/>
    <mergeCell ref="E84:H84"/>
  </mergeCells>
  <hyperlinks>
    <hyperlink ref="F130" r:id="rId1" xr:uid="{00000000-0004-0000-0D00-000000000000}"/>
    <hyperlink ref="F133" r:id="rId2" xr:uid="{00000000-0004-0000-0D00-000001000000}"/>
    <hyperlink ref="F136" r:id="rId3" xr:uid="{00000000-0004-0000-0D00-000002000000}"/>
    <hyperlink ref="F139" r:id="rId4" xr:uid="{00000000-0004-0000-0D00-000003000000}"/>
    <hyperlink ref="F142" r:id="rId5" xr:uid="{00000000-0004-0000-0D00-000004000000}"/>
    <hyperlink ref="F144" r:id="rId6" xr:uid="{00000000-0004-0000-0D00-000005000000}"/>
    <hyperlink ref="F148" r:id="rId7" xr:uid="{00000000-0004-0000-0D00-000006000000}"/>
    <hyperlink ref="F151" r:id="rId8" xr:uid="{00000000-0004-0000-0D00-000007000000}"/>
    <hyperlink ref="F156" r:id="rId9" xr:uid="{00000000-0004-0000-0D00-000008000000}"/>
    <hyperlink ref="F158" r:id="rId10" xr:uid="{00000000-0004-0000-0D00-000009000000}"/>
    <hyperlink ref="F164" r:id="rId11" xr:uid="{00000000-0004-0000-0D00-00000A000000}"/>
    <hyperlink ref="F167" r:id="rId12" xr:uid="{00000000-0004-0000-0D00-00000B000000}"/>
    <hyperlink ref="F170" r:id="rId13" xr:uid="{00000000-0004-0000-0D00-00000C000000}"/>
    <hyperlink ref="F175" r:id="rId14" xr:uid="{00000000-0004-0000-0D00-00000D000000}"/>
    <hyperlink ref="F178" r:id="rId15" xr:uid="{00000000-0004-0000-0D00-00000E000000}"/>
    <hyperlink ref="F182" r:id="rId16" xr:uid="{00000000-0004-0000-0D00-00000F000000}"/>
    <hyperlink ref="F184" r:id="rId17" xr:uid="{00000000-0004-0000-0D00-000010000000}"/>
    <hyperlink ref="F186" r:id="rId18" xr:uid="{00000000-0004-0000-0D00-000011000000}"/>
    <hyperlink ref="F188" r:id="rId19" xr:uid="{00000000-0004-0000-0D00-000012000000}"/>
    <hyperlink ref="F191" r:id="rId20" xr:uid="{00000000-0004-0000-0D00-000013000000}"/>
    <hyperlink ref="F193" r:id="rId21" xr:uid="{00000000-0004-0000-0D00-000014000000}"/>
    <hyperlink ref="F195" r:id="rId22" xr:uid="{00000000-0004-0000-0D00-000015000000}"/>
    <hyperlink ref="F197" r:id="rId23" xr:uid="{00000000-0004-0000-0D00-000016000000}"/>
    <hyperlink ref="F202" r:id="rId24" xr:uid="{00000000-0004-0000-0D00-000017000000}"/>
    <hyperlink ref="F204" r:id="rId25" xr:uid="{00000000-0004-0000-0D00-000018000000}"/>
    <hyperlink ref="F206" r:id="rId26" xr:uid="{00000000-0004-0000-0D00-000019000000}"/>
    <hyperlink ref="F208" r:id="rId27" xr:uid="{00000000-0004-0000-0D00-00001A000000}"/>
    <hyperlink ref="F210" r:id="rId28" xr:uid="{00000000-0004-0000-0D00-00001B000000}"/>
    <hyperlink ref="F213" r:id="rId29" xr:uid="{00000000-0004-0000-0D00-00001C000000}"/>
    <hyperlink ref="F215" r:id="rId30" xr:uid="{00000000-0004-0000-0D00-00001D000000}"/>
    <hyperlink ref="F221" r:id="rId31" xr:uid="{00000000-0004-0000-0D00-00001E000000}"/>
  </hyperlinks>
  <pageMargins left="0.39370078740157483" right="0.39370078740157483" top="0.39370078740157483" bottom="0.39370078740157483" header="0" footer="0"/>
  <pageSetup paperSize="9" scale="84" fitToHeight="100" orientation="landscape" r:id="rId32"/>
  <headerFooter>
    <oddFooter>&amp;CStrana &amp;P z &amp;N</oddFooter>
  </headerFooter>
  <drawing r:id="rId3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324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146</v>
      </c>
      <c r="AZ2" s="94" t="s">
        <v>3364</v>
      </c>
      <c r="BA2" s="94" t="s">
        <v>1</v>
      </c>
      <c r="BB2" s="94" t="s">
        <v>1</v>
      </c>
      <c r="BC2" s="94" t="s">
        <v>277</v>
      </c>
      <c r="BD2" s="94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  <c r="AZ3" s="94" t="s">
        <v>3365</v>
      </c>
      <c r="BA3" s="94" t="s">
        <v>1</v>
      </c>
      <c r="BB3" s="94" t="s">
        <v>1</v>
      </c>
      <c r="BC3" s="94" t="s">
        <v>3366</v>
      </c>
      <c r="BD3" s="94" t="s">
        <v>96</v>
      </c>
    </row>
    <row r="4" spans="2:56" ht="24.95" customHeight="1">
      <c r="B4" s="20"/>
      <c r="D4" s="21" t="s">
        <v>173</v>
      </c>
      <c r="L4" s="20"/>
      <c r="M4" s="95" t="s">
        <v>10</v>
      </c>
      <c r="AT4" s="17" t="s">
        <v>4</v>
      </c>
      <c r="AZ4" s="94" t="s">
        <v>3367</v>
      </c>
      <c r="BA4" s="94" t="s">
        <v>1</v>
      </c>
      <c r="BB4" s="94" t="s">
        <v>1</v>
      </c>
      <c r="BC4" s="94" t="s">
        <v>3368</v>
      </c>
      <c r="BD4" s="94" t="s">
        <v>96</v>
      </c>
    </row>
    <row r="5" spans="2:56" ht="6.95" customHeight="1">
      <c r="B5" s="20"/>
      <c r="L5" s="20"/>
      <c r="AZ5" s="94" t="s">
        <v>3369</v>
      </c>
      <c r="BA5" s="94" t="s">
        <v>1</v>
      </c>
      <c r="BB5" s="94" t="s">
        <v>1</v>
      </c>
      <c r="BC5" s="94" t="s">
        <v>3370</v>
      </c>
      <c r="BD5" s="94" t="s">
        <v>96</v>
      </c>
    </row>
    <row r="6" spans="2:56" ht="12" customHeight="1">
      <c r="B6" s="20"/>
      <c r="D6" s="27" t="s">
        <v>16</v>
      </c>
      <c r="L6" s="20"/>
      <c r="AZ6" s="94" t="s">
        <v>3371</v>
      </c>
      <c r="BA6" s="94" t="s">
        <v>1</v>
      </c>
      <c r="BB6" s="94" t="s">
        <v>1</v>
      </c>
      <c r="BC6" s="94" t="s">
        <v>3372</v>
      </c>
      <c r="BD6" s="94" t="s">
        <v>96</v>
      </c>
    </row>
    <row r="7" spans="2:5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  <c r="AZ7" s="94" t="s">
        <v>3373</v>
      </c>
      <c r="BA7" s="94" t="s">
        <v>1</v>
      </c>
      <c r="BB7" s="94" t="s">
        <v>1</v>
      </c>
      <c r="BC7" s="94" t="s">
        <v>3374</v>
      </c>
      <c r="BD7" s="94" t="s">
        <v>96</v>
      </c>
    </row>
    <row r="8" spans="2:56" s="1" customFormat="1" ht="12" customHeight="1">
      <c r="B8" s="33"/>
      <c r="D8" s="27" t="s">
        <v>180</v>
      </c>
      <c r="L8" s="33"/>
      <c r="AZ8" s="94" t="s">
        <v>3375</v>
      </c>
      <c r="BA8" s="94" t="s">
        <v>1</v>
      </c>
      <c r="BB8" s="94" t="s">
        <v>1</v>
      </c>
      <c r="BC8" s="94" t="s">
        <v>3376</v>
      </c>
      <c r="BD8" s="94" t="s">
        <v>96</v>
      </c>
    </row>
    <row r="9" spans="2:56" s="1" customFormat="1" ht="16.5" customHeight="1">
      <c r="B9" s="33"/>
      <c r="E9" s="204" t="s">
        <v>3377</v>
      </c>
      <c r="F9" s="248"/>
      <c r="G9" s="248"/>
      <c r="H9" s="248"/>
      <c r="L9" s="33"/>
      <c r="AZ9" s="94" t="s">
        <v>3378</v>
      </c>
      <c r="BA9" s="94" t="s">
        <v>1</v>
      </c>
      <c r="BB9" s="94" t="s">
        <v>1</v>
      </c>
      <c r="BC9" s="94" t="s">
        <v>3379</v>
      </c>
      <c r="BD9" s="94" t="s">
        <v>96</v>
      </c>
    </row>
    <row r="10" spans="2:56" s="1" customFormat="1" ht="11.25">
      <c r="B10" s="33"/>
      <c r="L10" s="33"/>
      <c r="AZ10" s="94" t="s">
        <v>3380</v>
      </c>
      <c r="BA10" s="94" t="s">
        <v>1</v>
      </c>
      <c r="BB10" s="94" t="s">
        <v>1</v>
      </c>
      <c r="BC10" s="94" t="s">
        <v>3381</v>
      </c>
      <c r="BD10" s="94" t="s">
        <v>96</v>
      </c>
    </row>
    <row r="11" spans="2:56" s="1" customFormat="1" ht="12" customHeight="1">
      <c r="B11" s="33"/>
      <c r="D11" s="27" t="s">
        <v>18</v>
      </c>
      <c r="F11" s="25" t="s">
        <v>147</v>
      </c>
      <c r="I11" s="27" t="s">
        <v>20</v>
      </c>
      <c r="J11" s="25" t="s">
        <v>3382</v>
      </c>
      <c r="L11" s="33"/>
      <c r="AZ11" s="94" t="s">
        <v>3383</v>
      </c>
      <c r="BA11" s="94" t="s">
        <v>1</v>
      </c>
      <c r="BB11" s="94" t="s">
        <v>1</v>
      </c>
      <c r="BC11" s="94" t="s">
        <v>3384</v>
      </c>
      <c r="BD11" s="94" t="s">
        <v>96</v>
      </c>
    </row>
    <row r="12" spans="2:56" s="1" customFormat="1" ht="12" customHeight="1">
      <c r="B12" s="33"/>
      <c r="D12" s="27" t="s">
        <v>22</v>
      </c>
      <c r="F12" s="25" t="s">
        <v>23</v>
      </c>
      <c r="I12" s="27" t="s">
        <v>24</v>
      </c>
      <c r="J12" s="53" t="str">
        <f>'Rekapitulace stavby'!AN8</f>
        <v>29. 8. 2025</v>
      </c>
      <c r="L12" s="33"/>
      <c r="AZ12" s="94" t="s">
        <v>3385</v>
      </c>
      <c r="BA12" s="94" t="s">
        <v>1</v>
      </c>
      <c r="BB12" s="94" t="s">
        <v>1</v>
      </c>
      <c r="BC12" s="94" t="s">
        <v>3386</v>
      </c>
      <c r="BD12" s="94" t="s">
        <v>96</v>
      </c>
    </row>
    <row r="13" spans="2:56" s="1" customFormat="1" ht="21.75" customHeight="1">
      <c r="B13" s="33"/>
      <c r="D13" s="24" t="s">
        <v>26</v>
      </c>
      <c r="F13" s="29" t="s">
        <v>3387</v>
      </c>
      <c r="I13" s="24" t="s">
        <v>28</v>
      </c>
      <c r="J13" s="29" t="s">
        <v>3388</v>
      </c>
      <c r="L13" s="33"/>
      <c r="AZ13" s="94" t="s">
        <v>3389</v>
      </c>
      <c r="BA13" s="94" t="s">
        <v>1</v>
      </c>
      <c r="BB13" s="94" t="s">
        <v>1</v>
      </c>
      <c r="BC13" s="94" t="s">
        <v>3390</v>
      </c>
      <c r="BD13" s="94" t="s">
        <v>96</v>
      </c>
    </row>
    <row r="14" spans="2:5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  <c r="AZ14" s="94" t="s">
        <v>3391</v>
      </c>
      <c r="BA14" s="94" t="s">
        <v>1</v>
      </c>
      <c r="BB14" s="94" t="s">
        <v>1</v>
      </c>
      <c r="BC14" s="94" t="s">
        <v>3392</v>
      </c>
      <c r="BD14" s="94" t="s">
        <v>96</v>
      </c>
    </row>
    <row r="15" spans="2:5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  <c r="AZ15" s="94" t="s">
        <v>3393</v>
      </c>
      <c r="BA15" s="94" t="s">
        <v>1</v>
      </c>
      <c r="BB15" s="94" t="s">
        <v>1</v>
      </c>
      <c r="BC15" s="94" t="s">
        <v>3394</v>
      </c>
      <c r="BD15" s="94" t="s">
        <v>96</v>
      </c>
    </row>
    <row r="16" spans="2:56" s="1" customFormat="1" ht="6.95" customHeight="1">
      <c r="B16" s="33"/>
      <c r="L16" s="33"/>
      <c r="AZ16" s="94" t="s">
        <v>3395</v>
      </c>
      <c r="BA16" s="94" t="s">
        <v>1</v>
      </c>
      <c r="BB16" s="94" t="s">
        <v>1</v>
      </c>
      <c r="BC16" s="94" t="s">
        <v>3396</v>
      </c>
      <c r="BD16" s="94" t="s">
        <v>96</v>
      </c>
    </row>
    <row r="17" spans="2:56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  <c r="AZ17" s="94" t="s">
        <v>3397</v>
      </c>
      <c r="BA17" s="94" t="s">
        <v>1</v>
      </c>
      <c r="BB17" s="94" t="s">
        <v>1</v>
      </c>
      <c r="BC17" s="94" t="s">
        <v>3398</v>
      </c>
      <c r="BD17" s="94" t="s">
        <v>96</v>
      </c>
    </row>
    <row r="18" spans="2:56" s="1" customFormat="1" ht="18" customHeight="1">
      <c r="B18" s="33"/>
      <c r="E18" s="249" t="str">
        <f>'Rekapitulace stavby'!E14</f>
        <v>Vyplň údaj</v>
      </c>
      <c r="F18" s="230"/>
      <c r="G18" s="230"/>
      <c r="H18" s="230"/>
      <c r="I18" s="27" t="s">
        <v>34</v>
      </c>
      <c r="J18" s="28" t="str">
        <f>'Rekapitulace stavby'!AN14</f>
        <v>Vyplň údaj</v>
      </c>
      <c r="L18" s="33"/>
    </row>
    <row r="19" spans="2:56" s="1" customFormat="1" ht="6.95" customHeight="1">
      <c r="B19" s="33"/>
      <c r="L19" s="33"/>
    </row>
    <row r="20" spans="2:56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56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56" s="1" customFormat="1" ht="6.95" customHeight="1">
      <c r="B22" s="33"/>
      <c r="L22" s="33"/>
    </row>
    <row r="23" spans="2:56" s="1" customFormat="1" ht="12" customHeight="1">
      <c r="B23" s="33"/>
      <c r="D23" s="27" t="s">
        <v>43</v>
      </c>
      <c r="I23" s="27" t="s">
        <v>31</v>
      </c>
      <c r="J23" s="25" t="str">
        <f>IF('Rekapitulace stavby'!AN19="","",'Rekapitulace stavby'!AN19)</f>
        <v/>
      </c>
      <c r="L23" s="33"/>
    </row>
    <row r="24" spans="2:56" s="1" customFormat="1" ht="18" customHeight="1">
      <c r="B24" s="33"/>
      <c r="E24" s="25" t="str">
        <f>IF('Rekapitulace stavby'!E20="","",'Rekapitulace stavby'!E20)</f>
        <v xml:space="preserve"> </v>
      </c>
      <c r="I24" s="27" t="s">
        <v>34</v>
      </c>
      <c r="J24" s="25" t="str">
        <f>IF('Rekapitulace stavby'!AN20="","",'Rekapitulace stavby'!AN20)</f>
        <v/>
      </c>
      <c r="L24" s="33"/>
    </row>
    <row r="25" spans="2:56" s="1" customFormat="1" ht="6.95" customHeight="1">
      <c r="B25" s="33"/>
      <c r="L25" s="33"/>
    </row>
    <row r="26" spans="2:56" s="1" customFormat="1" ht="12" customHeight="1">
      <c r="B26" s="33"/>
      <c r="D26" s="27" t="s">
        <v>45</v>
      </c>
      <c r="L26" s="33"/>
    </row>
    <row r="27" spans="2:56" s="7" customFormat="1" ht="16.5" customHeight="1">
      <c r="B27" s="96"/>
      <c r="E27" s="235" t="s">
        <v>1</v>
      </c>
      <c r="F27" s="235"/>
      <c r="G27" s="235"/>
      <c r="H27" s="235"/>
      <c r="L27" s="96"/>
    </row>
    <row r="28" spans="2:56" s="1" customFormat="1" ht="6.95" customHeight="1">
      <c r="B28" s="33"/>
      <c r="L28" s="33"/>
    </row>
    <row r="29" spans="2:56" s="1" customFormat="1" ht="6.95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56" s="1" customFormat="1" ht="25.35" customHeight="1">
      <c r="B30" s="33"/>
      <c r="D30" s="97" t="s">
        <v>47</v>
      </c>
      <c r="J30" s="67">
        <f>ROUND(J125, 2)</f>
        <v>0</v>
      </c>
      <c r="L30" s="33"/>
    </row>
    <row r="31" spans="2:56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56" s="1" customFormat="1" ht="14.45" customHeight="1">
      <c r="B32" s="33"/>
      <c r="F32" s="36" t="s">
        <v>49</v>
      </c>
      <c r="I32" s="36" t="s">
        <v>48</v>
      </c>
      <c r="J32" s="36" t="s">
        <v>50</v>
      </c>
      <c r="L32" s="33"/>
    </row>
    <row r="33" spans="2:12" s="1" customFormat="1" ht="14.45" customHeight="1">
      <c r="B33" s="33"/>
      <c r="D33" s="56" t="s">
        <v>51</v>
      </c>
      <c r="E33" s="27" t="s">
        <v>52</v>
      </c>
      <c r="F33" s="87">
        <f>ROUND((SUM(BE125:BE323)),  2)</f>
        <v>0</v>
      </c>
      <c r="I33" s="98">
        <v>0.21</v>
      </c>
      <c r="J33" s="87">
        <f>ROUND(((SUM(BE125:BE323))*I33),  2)</f>
        <v>0</v>
      </c>
      <c r="L33" s="33"/>
    </row>
    <row r="34" spans="2:12" s="1" customFormat="1" ht="14.45" customHeight="1">
      <c r="B34" s="33"/>
      <c r="E34" s="27" t="s">
        <v>53</v>
      </c>
      <c r="F34" s="87">
        <f>ROUND((SUM(BF125:BF323)),  2)</f>
        <v>0</v>
      </c>
      <c r="I34" s="98">
        <v>0.12</v>
      </c>
      <c r="J34" s="87">
        <f>ROUND(((SUM(BF125:BF323))*I34),  2)</f>
        <v>0</v>
      </c>
      <c r="L34" s="33"/>
    </row>
    <row r="35" spans="2:12" s="1" customFormat="1" ht="14.45" hidden="1" customHeight="1">
      <c r="B35" s="33"/>
      <c r="E35" s="27" t="s">
        <v>54</v>
      </c>
      <c r="F35" s="87">
        <f>ROUND((SUM(BG125:BG323)),  2)</f>
        <v>0</v>
      </c>
      <c r="I35" s="98">
        <v>0.21</v>
      </c>
      <c r="J35" s="87">
        <f>0</f>
        <v>0</v>
      </c>
      <c r="L35" s="33"/>
    </row>
    <row r="36" spans="2:12" s="1" customFormat="1" ht="14.45" hidden="1" customHeight="1">
      <c r="B36" s="33"/>
      <c r="E36" s="27" t="s">
        <v>55</v>
      </c>
      <c r="F36" s="87">
        <f>ROUND((SUM(BH125:BH323)),  2)</f>
        <v>0</v>
      </c>
      <c r="I36" s="98">
        <v>0.12</v>
      </c>
      <c r="J36" s="87">
        <f>0</f>
        <v>0</v>
      </c>
      <c r="L36" s="33"/>
    </row>
    <row r="37" spans="2:12" s="1" customFormat="1" ht="14.45" hidden="1" customHeight="1">
      <c r="B37" s="33"/>
      <c r="E37" s="27" t="s">
        <v>56</v>
      </c>
      <c r="F37" s="87">
        <f>ROUND((SUM(BI125:BI323)),  2)</f>
        <v>0</v>
      </c>
      <c r="I37" s="98">
        <v>0</v>
      </c>
      <c r="J37" s="87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9"/>
      <c r="D39" s="100" t="s">
        <v>57</v>
      </c>
      <c r="E39" s="58"/>
      <c r="F39" s="58"/>
      <c r="G39" s="101" t="s">
        <v>58</v>
      </c>
      <c r="H39" s="102" t="s">
        <v>59</v>
      </c>
      <c r="I39" s="58"/>
      <c r="J39" s="103">
        <f>SUM(J30:J37)</f>
        <v>0</v>
      </c>
      <c r="K39" s="104"/>
      <c r="L39" s="33"/>
    </row>
    <row r="40" spans="2:12" s="1" customFormat="1" ht="14.45" customHeight="1">
      <c r="B40" s="33"/>
      <c r="L40" s="33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 ht="11.25">
      <c r="B50" s="20"/>
      <c r="L50" s="20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s="1" customFormat="1" ht="12.75">
      <c r="B60" s="33"/>
      <c r="D60" s="44" t="s">
        <v>62</v>
      </c>
      <c r="E60" s="35"/>
      <c r="F60" s="105" t="s">
        <v>63</v>
      </c>
      <c r="G60" s="44" t="s">
        <v>62</v>
      </c>
      <c r="H60" s="35"/>
      <c r="I60" s="35"/>
      <c r="J60" s="106" t="s">
        <v>63</v>
      </c>
      <c r="K60" s="35"/>
      <c r="L60" s="33"/>
    </row>
    <row r="61" spans="2:12" ht="11.25">
      <c r="B61" s="20"/>
      <c r="L61" s="20"/>
    </row>
    <row r="62" spans="2:12" ht="11.25">
      <c r="B62" s="20"/>
      <c r="L62" s="20"/>
    </row>
    <row r="63" spans="2:12" ht="11.25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 ht="11.25">
      <c r="B65" s="20"/>
      <c r="L65" s="20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s="1" customFormat="1" ht="12.75">
      <c r="B75" s="33"/>
      <c r="D75" s="44" t="s">
        <v>62</v>
      </c>
      <c r="E75" s="35"/>
      <c r="F75" s="105" t="s">
        <v>63</v>
      </c>
      <c r="G75" s="44" t="s">
        <v>62</v>
      </c>
      <c r="H75" s="35"/>
      <c r="I75" s="35"/>
      <c r="J75" s="106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47" s="1" customFormat="1" ht="24.95" customHeight="1">
      <c r="B81" s="33"/>
      <c r="C81" s="21" t="s">
        <v>195</v>
      </c>
      <c r="L81" s="33"/>
    </row>
    <row r="82" spans="2:47" s="1" customFormat="1" ht="6.95" customHeight="1">
      <c r="B82" s="33"/>
      <c r="L82" s="33"/>
    </row>
    <row r="83" spans="2:47" s="1" customFormat="1" ht="12" customHeight="1">
      <c r="B83" s="33"/>
      <c r="C83" s="27" t="s">
        <v>16</v>
      </c>
      <c r="L83" s="33"/>
    </row>
    <row r="84" spans="2:47" s="1" customFormat="1" ht="16.5" customHeight="1">
      <c r="B84" s="33"/>
      <c r="E84" s="246" t="str">
        <f>E7</f>
        <v>REVITALIZACE ROZTYLSKÉHO NÁMĚSTÍ SEVER, PRAHA 4</v>
      </c>
      <c r="F84" s="247"/>
      <c r="G84" s="247"/>
      <c r="H84" s="247"/>
      <c r="L84" s="33"/>
    </row>
    <row r="85" spans="2:47" s="1" customFormat="1" ht="12" customHeight="1">
      <c r="B85" s="33"/>
      <c r="C85" s="27" t="s">
        <v>180</v>
      </c>
      <c r="L85" s="33"/>
    </row>
    <row r="86" spans="2:47" s="1" customFormat="1" ht="16.5" customHeight="1">
      <c r="B86" s="33"/>
      <c r="E86" s="204" t="str">
        <f>E9</f>
        <v>SO 06 - VODA - VODOVODNÍ PŘÍPOJKA</v>
      </c>
      <c r="F86" s="248"/>
      <c r="G86" s="248"/>
      <c r="H86" s="248"/>
      <c r="L86" s="33"/>
    </row>
    <row r="87" spans="2:47" s="1" customFormat="1" ht="6.95" customHeight="1">
      <c r="B87" s="33"/>
      <c r="L87" s="33"/>
    </row>
    <row r="88" spans="2:47" s="1" customFormat="1" ht="12" customHeight="1">
      <c r="B88" s="33"/>
      <c r="C88" s="27" t="s">
        <v>22</v>
      </c>
      <c r="F88" s="25" t="str">
        <f>F12</f>
        <v>PRAHA 4</v>
      </c>
      <c r="I88" s="27" t="s">
        <v>24</v>
      </c>
      <c r="J88" s="53" t="str">
        <f>IF(J12="","",J12)</f>
        <v>29. 8. 2025</v>
      </c>
      <c r="L88" s="33"/>
    </row>
    <row r="89" spans="2:47" s="1" customFormat="1" ht="6.95" customHeight="1">
      <c r="B89" s="33"/>
      <c r="L89" s="33"/>
    </row>
    <row r="90" spans="2:47" s="1" customFormat="1" ht="40.15" customHeight="1">
      <c r="B90" s="33"/>
      <c r="C90" s="27" t="s">
        <v>30</v>
      </c>
      <c r="F90" s="25" t="str">
        <f>E15</f>
        <v>Městská část Praha 4,Antala Staška 2059/80b,Praha4</v>
      </c>
      <c r="I90" s="27" t="s">
        <v>38</v>
      </c>
      <c r="J90" s="31" t="str">
        <f>E21</f>
        <v>Ateliér zahradní a krajinářské architektury, Brno</v>
      </c>
      <c r="L90" s="33"/>
    </row>
    <row r="91" spans="2:47" s="1" customFormat="1" ht="15.2" customHeight="1">
      <c r="B91" s="33"/>
      <c r="C91" s="27" t="s">
        <v>36</v>
      </c>
      <c r="F91" s="25" t="str">
        <f>IF(E18="","",E18)</f>
        <v>Vyplň údaj</v>
      </c>
      <c r="I91" s="27" t="s">
        <v>43</v>
      </c>
      <c r="J91" s="31" t="str">
        <f>E24</f>
        <v xml:space="preserve"> </v>
      </c>
      <c r="L91" s="33"/>
    </row>
    <row r="92" spans="2:47" s="1" customFormat="1" ht="10.35" customHeight="1">
      <c r="B92" s="33"/>
      <c r="L92" s="33"/>
    </row>
    <row r="93" spans="2:47" s="1" customFormat="1" ht="29.25" customHeight="1">
      <c r="B93" s="33"/>
      <c r="C93" s="107" t="s">
        <v>196</v>
      </c>
      <c r="D93" s="99"/>
      <c r="E93" s="99"/>
      <c r="F93" s="99"/>
      <c r="G93" s="99"/>
      <c r="H93" s="99"/>
      <c r="I93" s="99"/>
      <c r="J93" s="108" t="s">
        <v>197</v>
      </c>
      <c r="K93" s="99"/>
      <c r="L93" s="33"/>
    </row>
    <row r="94" spans="2:47" s="1" customFormat="1" ht="10.35" customHeight="1">
      <c r="B94" s="33"/>
      <c r="L94" s="33"/>
    </row>
    <row r="95" spans="2:47" s="1" customFormat="1" ht="22.9" customHeight="1">
      <c r="B95" s="33"/>
      <c r="C95" s="109" t="s">
        <v>198</v>
      </c>
      <c r="J95" s="67">
        <f>J125</f>
        <v>0</v>
      </c>
      <c r="L95" s="33"/>
      <c r="AU95" s="17" t="s">
        <v>199</v>
      </c>
    </row>
    <row r="96" spans="2:47" s="8" customFormat="1" ht="24.95" customHeight="1">
      <c r="B96" s="110"/>
      <c r="D96" s="111" t="s">
        <v>200</v>
      </c>
      <c r="E96" s="112"/>
      <c r="F96" s="112"/>
      <c r="G96" s="112"/>
      <c r="H96" s="112"/>
      <c r="I96" s="112"/>
      <c r="J96" s="113">
        <f>J126</f>
        <v>0</v>
      </c>
      <c r="L96" s="110"/>
    </row>
    <row r="97" spans="2:12" s="9" customFormat="1" ht="19.899999999999999" customHeight="1">
      <c r="B97" s="114"/>
      <c r="D97" s="115" t="s">
        <v>201</v>
      </c>
      <c r="E97" s="116"/>
      <c r="F97" s="116"/>
      <c r="G97" s="116"/>
      <c r="H97" s="116"/>
      <c r="I97" s="116"/>
      <c r="J97" s="117">
        <f>J127</f>
        <v>0</v>
      </c>
      <c r="L97" s="114"/>
    </row>
    <row r="98" spans="2:12" s="9" customFormat="1" ht="19.899999999999999" customHeight="1">
      <c r="B98" s="114"/>
      <c r="D98" s="115" t="s">
        <v>1598</v>
      </c>
      <c r="E98" s="116"/>
      <c r="F98" s="116"/>
      <c r="G98" s="116"/>
      <c r="H98" s="116"/>
      <c r="I98" s="116"/>
      <c r="J98" s="117">
        <f>J217</f>
        <v>0</v>
      </c>
      <c r="L98" s="114"/>
    </row>
    <row r="99" spans="2:12" s="9" customFormat="1" ht="19.899999999999999" customHeight="1">
      <c r="B99" s="114"/>
      <c r="D99" s="115" t="s">
        <v>1198</v>
      </c>
      <c r="E99" s="116"/>
      <c r="F99" s="116"/>
      <c r="G99" s="116"/>
      <c r="H99" s="116"/>
      <c r="I99" s="116"/>
      <c r="J99" s="117">
        <f>J224</f>
        <v>0</v>
      </c>
      <c r="L99" s="114"/>
    </row>
    <row r="100" spans="2:12" s="9" customFormat="1" ht="19.899999999999999" customHeight="1">
      <c r="B100" s="114"/>
      <c r="D100" s="115" t="s">
        <v>1599</v>
      </c>
      <c r="E100" s="116"/>
      <c r="F100" s="116"/>
      <c r="G100" s="116"/>
      <c r="H100" s="116"/>
      <c r="I100" s="116"/>
      <c r="J100" s="117">
        <f>J264</f>
        <v>0</v>
      </c>
      <c r="L100" s="114"/>
    </row>
    <row r="101" spans="2:12" s="9" customFormat="1" ht="19.899999999999999" customHeight="1">
      <c r="B101" s="114"/>
      <c r="D101" s="115" t="s">
        <v>203</v>
      </c>
      <c r="E101" s="116"/>
      <c r="F101" s="116"/>
      <c r="G101" s="116"/>
      <c r="H101" s="116"/>
      <c r="I101" s="116"/>
      <c r="J101" s="117">
        <f>J305</f>
        <v>0</v>
      </c>
      <c r="L101" s="114"/>
    </row>
    <row r="102" spans="2:12" s="8" customFormat="1" ht="24.95" customHeight="1">
      <c r="B102" s="110"/>
      <c r="D102" s="111" t="s">
        <v>3171</v>
      </c>
      <c r="E102" s="112"/>
      <c r="F102" s="112"/>
      <c r="G102" s="112"/>
      <c r="H102" s="112"/>
      <c r="I102" s="112"/>
      <c r="J102" s="113">
        <f>J308</f>
        <v>0</v>
      </c>
      <c r="L102" s="110"/>
    </row>
    <row r="103" spans="2:12" s="9" customFormat="1" ht="19.899999999999999" customHeight="1">
      <c r="B103" s="114"/>
      <c r="D103" s="115" t="s">
        <v>3399</v>
      </c>
      <c r="E103" s="116"/>
      <c r="F103" s="116"/>
      <c r="G103" s="116"/>
      <c r="H103" s="116"/>
      <c r="I103" s="116"/>
      <c r="J103" s="117">
        <f>J309</f>
        <v>0</v>
      </c>
      <c r="L103" s="114"/>
    </row>
    <row r="104" spans="2:12" s="8" customFormat="1" ht="24.95" customHeight="1">
      <c r="B104" s="110"/>
      <c r="D104" s="111" t="s">
        <v>1199</v>
      </c>
      <c r="E104" s="112"/>
      <c r="F104" s="112"/>
      <c r="G104" s="112"/>
      <c r="H104" s="112"/>
      <c r="I104" s="112"/>
      <c r="J104" s="113">
        <f>J314</f>
        <v>0</v>
      </c>
      <c r="L104" s="110"/>
    </row>
    <row r="105" spans="2:12" s="9" customFormat="1" ht="19.899999999999999" customHeight="1">
      <c r="B105" s="114"/>
      <c r="D105" s="115" t="s">
        <v>1200</v>
      </c>
      <c r="E105" s="116"/>
      <c r="F105" s="116"/>
      <c r="G105" s="116"/>
      <c r="H105" s="116"/>
      <c r="I105" s="116"/>
      <c r="J105" s="117">
        <f>J315</f>
        <v>0</v>
      </c>
      <c r="L105" s="114"/>
    </row>
    <row r="106" spans="2:12" s="1" customFormat="1" ht="21.75" customHeight="1">
      <c r="B106" s="33"/>
      <c r="L106" s="33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3"/>
    </row>
    <row r="111" spans="2:12" s="1" customFormat="1" ht="6.95" customHeight="1"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33"/>
    </row>
    <row r="112" spans="2:12" s="1" customFormat="1" ht="24.95" customHeight="1">
      <c r="B112" s="33"/>
      <c r="C112" s="21" t="s">
        <v>204</v>
      </c>
      <c r="L112" s="33"/>
    </row>
    <row r="113" spans="2:65" s="1" customFormat="1" ht="6.95" customHeight="1">
      <c r="B113" s="33"/>
      <c r="L113" s="33"/>
    </row>
    <row r="114" spans="2:65" s="1" customFormat="1" ht="12" customHeight="1">
      <c r="B114" s="33"/>
      <c r="C114" s="27" t="s">
        <v>16</v>
      </c>
      <c r="L114" s="33"/>
    </row>
    <row r="115" spans="2:65" s="1" customFormat="1" ht="16.5" customHeight="1">
      <c r="B115" s="33"/>
      <c r="E115" s="246" t="str">
        <f>E7</f>
        <v>REVITALIZACE ROZTYLSKÉHO NÁMĚSTÍ SEVER, PRAHA 4</v>
      </c>
      <c r="F115" s="247"/>
      <c r="G115" s="247"/>
      <c r="H115" s="247"/>
      <c r="L115" s="33"/>
    </row>
    <row r="116" spans="2:65" s="1" customFormat="1" ht="12" customHeight="1">
      <c r="B116" s="33"/>
      <c r="C116" s="27" t="s">
        <v>180</v>
      </c>
      <c r="L116" s="33"/>
    </row>
    <row r="117" spans="2:65" s="1" customFormat="1" ht="16.5" customHeight="1">
      <c r="B117" s="33"/>
      <c r="E117" s="204" t="str">
        <f>E9</f>
        <v>SO 06 - VODA - VODOVODNÍ PŘÍPOJKA</v>
      </c>
      <c r="F117" s="248"/>
      <c r="G117" s="248"/>
      <c r="H117" s="248"/>
      <c r="L117" s="33"/>
    </row>
    <row r="118" spans="2:65" s="1" customFormat="1" ht="6.95" customHeight="1">
      <c r="B118" s="33"/>
      <c r="L118" s="33"/>
    </row>
    <row r="119" spans="2:65" s="1" customFormat="1" ht="12" customHeight="1">
      <c r="B119" s="33"/>
      <c r="C119" s="27" t="s">
        <v>22</v>
      </c>
      <c r="F119" s="25" t="str">
        <f>F12</f>
        <v>PRAHA 4</v>
      </c>
      <c r="I119" s="27" t="s">
        <v>24</v>
      </c>
      <c r="J119" s="53" t="str">
        <f>IF(J12="","",J12)</f>
        <v>29. 8. 2025</v>
      </c>
      <c r="L119" s="33"/>
    </row>
    <row r="120" spans="2:65" s="1" customFormat="1" ht="6.95" customHeight="1">
      <c r="B120" s="33"/>
      <c r="L120" s="33"/>
    </row>
    <row r="121" spans="2:65" s="1" customFormat="1" ht="40.15" customHeight="1">
      <c r="B121" s="33"/>
      <c r="C121" s="27" t="s">
        <v>30</v>
      </c>
      <c r="F121" s="25" t="str">
        <f>E15</f>
        <v>Městská část Praha 4,Antala Staška 2059/80b,Praha4</v>
      </c>
      <c r="I121" s="27" t="s">
        <v>38</v>
      </c>
      <c r="J121" s="31" t="str">
        <f>E21</f>
        <v>Ateliér zahradní a krajinářské architektury, Brno</v>
      </c>
      <c r="L121" s="33"/>
    </row>
    <row r="122" spans="2:65" s="1" customFormat="1" ht="15.2" customHeight="1">
      <c r="B122" s="33"/>
      <c r="C122" s="27" t="s">
        <v>36</v>
      </c>
      <c r="F122" s="25" t="str">
        <f>IF(E18="","",E18)</f>
        <v>Vyplň údaj</v>
      </c>
      <c r="I122" s="27" t="s">
        <v>43</v>
      </c>
      <c r="J122" s="31" t="str">
        <f>E24</f>
        <v xml:space="preserve"> </v>
      </c>
      <c r="L122" s="33"/>
    </row>
    <row r="123" spans="2:65" s="1" customFormat="1" ht="10.35" customHeight="1">
      <c r="B123" s="33"/>
      <c r="L123" s="33"/>
    </row>
    <row r="124" spans="2:65" s="10" customFormat="1" ht="29.25" customHeight="1">
      <c r="B124" s="118"/>
      <c r="C124" s="119" t="s">
        <v>205</v>
      </c>
      <c r="D124" s="120" t="s">
        <v>72</v>
      </c>
      <c r="E124" s="120" t="s">
        <v>68</v>
      </c>
      <c r="F124" s="120" t="s">
        <v>69</v>
      </c>
      <c r="G124" s="120" t="s">
        <v>206</v>
      </c>
      <c r="H124" s="120" t="s">
        <v>207</v>
      </c>
      <c r="I124" s="120" t="s">
        <v>208</v>
      </c>
      <c r="J124" s="120" t="s">
        <v>197</v>
      </c>
      <c r="K124" s="121" t="s">
        <v>209</v>
      </c>
      <c r="L124" s="118"/>
      <c r="M124" s="60" t="s">
        <v>1</v>
      </c>
      <c r="N124" s="61" t="s">
        <v>51</v>
      </c>
      <c r="O124" s="61" t="s">
        <v>210</v>
      </c>
      <c r="P124" s="61" t="s">
        <v>211</v>
      </c>
      <c r="Q124" s="61" t="s">
        <v>212</v>
      </c>
      <c r="R124" s="61" t="s">
        <v>213</v>
      </c>
      <c r="S124" s="61" t="s">
        <v>214</v>
      </c>
      <c r="T124" s="62" t="s">
        <v>215</v>
      </c>
    </row>
    <row r="125" spans="2:65" s="1" customFormat="1" ht="22.9" customHeight="1">
      <c r="B125" s="33"/>
      <c r="C125" s="65" t="s">
        <v>216</v>
      </c>
      <c r="J125" s="122">
        <f>BK125</f>
        <v>0</v>
      </c>
      <c r="L125" s="33"/>
      <c r="M125" s="63"/>
      <c r="N125" s="54"/>
      <c r="O125" s="54"/>
      <c r="P125" s="123">
        <f>P126+P308+P314</f>
        <v>0</v>
      </c>
      <c r="Q125" s="54"/>
      <c r="R125" s="123">
        <f>R126+R308+R314</f>
        <v>22.297694710000002</v>
      </c>
      <c r="S125" s="54"/>
      <c r="T125" s="124">
        <f>T126+T308+T314</f>
        <v>0</v>
      </c>
      <c r="AT125" s="17" t="s">
        <v>86</v>
      </c>
      <c r="AU125" s="17" t="s">
        <v>199</v>
      </c>
      <c r="BK125" s="125">
        <f>BK126+BK308+BK314</f>
        <v>0</v>
      </c>
    </row>
    <row r="126" spans="2:65" s="11" customFormat="1" ht="25.9" customHeight="1">
      <c r="B126" s="126"/>
      <c r="D126" s="127" t="s">
        <v>86</v>
      </c>
      <c r="E126" s="128" t="s">
        <v>217</v>
      </c>
      <c r="F126" s="128" t="s">
        <v>218</v>
      </c>
      <c r="I126" s="129"/>
      <c r="J126" s="130">
        <f>BK126</f>
        <v>0</v>
      </c>
      <c r="L126" s="126"/>
      <c r="M126" s="131"/>
      <c r="P126" s="132">
        <f>P127+P217+P224+P264+P305</f>
        <v>0</v>
      </c>
      <c r="R126" s="132">
        <f>R127+R217+R224+R264+R305</f>
        <v>21.125262710000001</v>
      </c>
      <c r="T126" s="133">
        <f>T127+T217+T224+T264+T305</f>
        <v>0</v>
      </c>
      <c r="AR126" s="127" t="s">
        <v>94</v>
      </c>
      <c r="AT126" s="134" t="s">
        <v>86</v>
      </c>
      <c r="AU126" s="134" t="s">
        <v>87</v>
      </c>
      <c r="AY126" s="127" t="s">
        <v>219</v>
      </c>
      <c r="BK126" s="135">
        <f>BK127+BK217+BK224+BK264+BK305</f>
        <v>0</v>
      </c>
    </row>
    <row r="127" spans="2:65" s="11" customFormat="1" ht="22.9" customHeight="1">
      <c r="B127" s="126"/>
      <c r="D127" s="127" t="s">
        <v>86</v>
      </c>
      <c r="E127" s="136" t="s">
        <v>94</v>
      </c>
      <c r="F127" s="136" t="s">
        <v>220</v>
      </c>
      <c r="I127" s="129"/>
      <c r="J127" s="137">
        <f>BK127</f>
        <v>0</v>
      </c>
      <c r="L127" s="126"/>
      <c r="M127" s="131"/>
      <c r="P127" s="132">
        <f>SUM(P128:P216)</f>
        <v>0</v>
      </c>
      <c r="R127" s="132">
        <f>SUM(R128:R216)</f>
        <v>18.129382560000003</v>
      </c>
      <c r="T127" s="133">
        <f>SUM(T128:T216)</f>
        <v>0</v>
      </c>
      <c r="AR127" s="127" t="s">
        <v>94</v>
      </c>
      <c r="AT127" s="134" t="s">
        <v>86</v>
      </c>
      <c r="AU127" s="134" t="s">
        <v>94</v>
      </c>
      <c r="AY127" s="127" t="s">
        <v>219</v>
      </c>
      <c r="BK127" s="135">
        <f>SUM(BK128:BK216)</f>
        <v>0</v>
      </c>
    </row>
    <row r="128" spans="2:65" s="1" customFormat="1" ht="16.5" customHeight="1">
      <c r="B128" s="33"/>
      <c r="C128" s="138" t="s">
        <v>94</v>
      </c>
      <c r="D128" s="138" t="s">
        <v>221</v>
      </c>
      <c r="E128" s="139" t="s">
        <v>1201</v>
      </c>
      <c r="F128" s="140" t="s">
        <v>1202</v>
      </c>
      <c r="G128" s="141" t="s">
        <v>624</v>
      </c>
      <c r="H128" s="142">
        <v>4.8</v>
      </c>
      <c r="I128" s="143"/>
      <c r="J128" s="144">
        <f>ROUND(I128*H128,2)</f>
        <v>0</v>
      </c>
      <c r="K128" s="140" t="s">
        <v>254</v>
      </c>
      <c r="L128" s="33"/>
      <c r="M128" s="145" t="s">
        <v>1</v>
      </c>
      <c r="N128" s="146" t="s">
        <v>52</v>
      </c>
      <c r="P128" s="147">
        <f>O128*H128</f>
        <v>0</v>
      </c>
      <c r="Q128" s="147">
        <v>3.6900000000000002E-2</v>
      </c>
      <c r="R128" s="147">
        <f>Q128*H128</f>
        <v>0.17712</v>
      </c>
      <c r="S128" s="147">
        <v>0</v>
      </c>
      <c r="T128" s="148">
        <f>S128*H128</f>
        <v>0</v>
      </c>
      <c r="AR128" s="149" t="s">
        <v>226</v>
      </c>
      <c r="AT128" s="149" t="s">
        <v>221</v>
      </c>
      <c r="AU128" s="149" t="s">
        <v>96</v>
      </c>
      <c r="AY128" s="17" t="s">
        <v>219</v>
      </c>
      <c r="BE128" s="150">
        <f>IF(N128="základní",J128,0)</f>
        <v>0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7" t="s">
        <v>94</v>
      </c>
      <c r="BK128" s="150">
        <f>ROUND(I128*H128,2)</f>
        <v>0</v>
      </c>
      <c r="BL128" s="17" t="s">
        <v>226</v>
      </c>
      <c r="BM128" s="149" t="s">
        <v>3400</v>
      </c>
    </row>
    <row r="129" spans="2:65" s="1" customFormat="1" ht="11.25">
      <c r="B129" s="33"/>
      <c r="D129" s="179" t="s">
        <v>256</v>
      </c>
      <c r="F129" s="180" t="s">
        <v>1204</v>
      </c>
      <c r="I129" s="181"/>
      <c r="L129" s="33"/>
      <c r="M129" s="182"/>
      <c r="T129" s="57"/>
      <c r="AT129" s="17" t="s">
        <v>256</v>
      </c>
      <c r="AU129" s="17" t="s">
        <v>96</v>
      </c>
    </row>
    <row r="130" spans="2:65" s="14" customFormat="1" ht="11.25">
      <c r="B130" s="165"/>
      <c r="D130" s="152" t="s">
        <v>228</v>
      </c>
      <c r="E130" s="166" t="s">
        <v>1</v>
      </c>
      <c r="F130" s="167" t="s">
        <v>3401</v>
      </c>
      <c r="H130" s="168">
        <v>6</v>
      </c>
      <c r="I130" s="169"/>
      <c r="L130" s="165"/>
      <c r="M130" s="170"/>
      <c r="T130" s="171"/>
      <c r="AT130" s="166" t="s">
        <v>228</v>
      </c>
      <c r="AU130" s="166" t="s">
        <v>96</v>
      </c>
      <c r="AV130" s="14" t="s">
        <v>96</v>
      </c>
      <c r="AW130" s="14" t="s">
        <v>42</v>
      </c>
      <c r="AX130" s="14" t="s">
        <v>87</v>
      </c>
      <c r="AY130" s="166" t="s">
        <v>219</v>
      </c>
    </row>
    <row r="131" spans="2:65" s="15" customFormat="1" ht="11.25">
      <c r="B131" s="172"/>
      <c r="D131" s="152" t="s">
        <v>228</v>
      </c>
      <c r="E131" s="173" t="s">
        <v>3364</v>
      </c>
      <c r="F131" s="174" t="s">
        <v>262</v>
      </c>
      <c r="H131" s="175">
        <v>6</v>
      </c>
      <c r="I131" s="176"/>
      <c r="L131" s="172"/>
      <c r="M131" s="177"/>
      <c r="T131" s="178"/>
      <c r="AT131" s="173" t="s">
        <v>228</v>
      </c>
      <c r="AU131" s="173" t="s">
        <v>96</v>
      </c>
      <c r="AV131" s="15" t="s">
        <v>226</v>
      </c>
      <c r="AW131" s="15" t="s">
        <v>42</v>
      </c>
      <c r="AX131" s="15" t="s">
        <v>87</v>
      </c>
      <c r="AY131" s="173" t="s">
        <v>219</v>
      </c>
    </row>
    <row r="132" spans="2:65" s="14" customFormat="1" ht="11.25">
      <c r="B132" s="165"/>
      <c r="D132" s="152" t="s">
        <v>228</v>
      </c>
      <c r="E132" s="166" t="s">
        <v>1</v>
      </c>
      <c r="F132" s="167" t="s">
        <v>3402</v>
      </c>
      <c r="H132" s="168">
        <v>4.8</v>
      </c>
      <c r="I132" s="169"/>
      <c r="L132" s="165"/>
      <c r="M132" s="170"/>
      <c r="T132" s="171"/>
      <c r="AT132" s="166" t="s">
        <v>228</v>
      </c>
      <c r="AU132" s="166" t="s">
        <v>96</v>
      </c>
      <c r="AV132" s="14" t="s">
        <v>96</v>
      </c>
      <c r="AW132" s="14" t="s">
        <v>42</v>
      </c>
      <c r="AX132" s="14" t="s">
        <v>87</v>
      </c>
      <c r="AY132" s="166" t="s">
        <v>219</v>
      </c>
    </row>
    <row r="133" spans="2:65" s="15" customFormat="1" ht="11.25">
      <c r="B133" s="172"/>
      <c r="D133" s="152" t="s">
        <v>228</v>
      </c>
      <c r="E133" s="173" t="s">
        <v>3365</v>
      </c>
      <c r="F133" s="174" t="s">
        <v>262</v>
      </c>
      <c r="H133" s="175">
        <v>4.8</v>
      </c>
      <c r="I133" s="176"/>
      <c r="L133" s="172"/>
      <c r="M133" s="177"/>
      <c r="T133" s="178"/>
      <c r="AT133" s="173" t="s">
        <v>228</v>
      </c>
      <c r="AU133" s="173" t="s">
        <v>96</v>
      </c>
      <c r="AV133" s="15" t="s">
        <v>226</v>
      </c>
      <c r="AW133" s="15" t="s">
        <v>42</v>
      </c>
      <c r="AX133" s="15" t="s">
        <v>94</v>
      </c>
      <c r="AY133" s="173" t="s">
        <v>219</v>
      </c>
    </row>
    <row r="134" spans="2:65" s="1" customFormat="1" ht="16.5" customHeight="1">
      <c r="B134" s="33"/>
      <c r="C134" s="138" t="s">
        <v>96</v>
      </c>
      <c r="D134" s="138" t="s">
        <v>221</v>
      </c>
      <c r="E134" s="139" t="s">
        <v>1220</v>
      </c>
      <c r="F134" s="140" t="s">
        <v>1221</v>
      </c>
      <c r="G134" s="141" t="s">
        <v>272</v>
      </c>
      <c r="H134" s="142">
        <v>3.468</v>
      </c>
      <c r="I134" s="143"/>
      <c r="J134" s="144">
        <f>ROUND(I134*H134,2)</f>
        <v>0</v>
      </c>
      <c r="K134" s="140" t="s">
        <v>254</v>
      </c>
      <c r="L134" s="33"/>
      <c r="M134" s="145" t="s">
        <v>1</v>
      </c>
      <c r="N134" s="146" t="s">
        <v>52</v>
      </c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49" t="s">
        <v>226</v>
      </c>
      <c r="AT134" s="149" t="s">
        <v>221</v>
      </c>
      <c r="AU134" s="149" t="s">
        <v>96</v>
      </c>
      <c r="AY134" s="17" t="s">
        <v>219</v>
      </c>
      <c r="BE134" s="150">
        <f>IF(N134="základní",J134,0)</f>
        <v>0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7" t="s">
        <v>94</v>
      </c>
      <c r="BK134" s="150">
        <f>ROUND(I134*H134,2)</f>
        <v>0</v>
      </c>
      <c r="BL134" s="17" t="s">
        <v>226</v>
      </c>
      <c r="BM134" s="149" t="s">
        <v>3403</v>
      </c>
    </row>
    <row r="135" spans="2:65" s="1" customFormat="1" ht="11.25">
      <c r="B135" s="33"/>
      <c r="D135" s="179" t="s">
        <v>256</v>
      </c>
      <c r="F135" s="180" t="s">
        <v>1223</v>
      </c>
      <c r="I135" s="181"/>
      <c r="L135" s="33"/>
      <c r="M135" s="182"/>
      <c r="T135" s="57"/>
      <c r="AT135" s="17" t="s">
        <v>256</v>
      </c>
      <c r="AU135" s="17" t="s">
        <v>96</v>
      </c>
    </row>
    <row r="136" spans="2:65" s="14" customFormat="1" ht="11.25">
      <c r="B136" s="165"/>
      <c r="D136" s="152" t="s">
        <v>228</v>
      </c>
      <c r="E136" s="166" t="s">
        <v>1</v>
      </c>
      <c r="F136" s="167" t="s">
        <v>3404</v>
      </c>
      <c r="H136" s="168">
        <v>3.468</v>
      </c>
      <c r="I136" s="169"/>
      <c r="L136" s="165"/>
      <c r="M136" s="170"/>
      <c r="T136" s="171"/>
      <c r="AT136" s="166" t="s">
        <v>228</v>
      </c>
      <c r="AU136" s="166" t="s">
        <v>96</v>
      </c>
      <c r="AV136" s="14" t="s">
        <v>96</v>
      </c>
      <c r="AW136" s="14" t="s">
        <v>42</v>
      </c>
      <c r="AX136" s="14" t="s">
        <v>87</v>
      </c>
      <c r="AY136" s="166" t="s">
        <v>219</v>
      </c>
    </row>
    <row r="137" spans="2:65" s="15" customFormat="1" ht="11.25">
      <c r="B137" s="172"/>
      <c r="D137" s="152" t="s">
        <v>228</v>
      </c>
      <c r="E137" s="173" t="s">
        <v>3393</v>
      </c>
      <c r="F137" s="174" t="s">
        <v>262</v>
      </c>
      <c r="H137" s="175">
        <v>3.468</v>
      </c>
      <c r="I137" s="176"/>
      <c r="L137" s="172"/>
      <c r="M137" s="177"/>
      <c r="T137" s="178"/>
      <c r="AT137" s="173" t="s">
        <v>228</v>
      </c>
      <c r="AU137" s="173" t="s">
        <v>96</v>
      </c>
      <c r="AV137" s="15" t="s">
        <v>226</v>
      </c>
      <c r="AW137" s="15" t="s">
        <v>42</v>
      </c>
      <c r="AX137" s="15" t="s">
        <v>94</v>
      </c>
      <c r="AY137" s="173" t="s">
        <v>219</v>
      </c>
    </row>
    <row r="138" spans="2:65" s="1" customFormat="1" ht="21.75" customHeight="1">
      <c r="B138" s="33"/>
      <c r="C138" s="138" t="s">
        <v>236</v>
      </c>
      <c r="D138" s="138" t="s">
        <v>221</v>
      </c>
      <c r="E138" s="139" t="s">
        <v>3405</v>
      </c>
      <c r="F138" s="140" t="s">
        <v>3406</v>
      </c>
      <c r="G138" s="141" t="s">
        <v>272</v>
      </c>
      <c r="H138" s="142">
        <v>3.468</v>
      </c>
      <c r="I138" s="143"/>
      <c r="J138" s="144">
        <f>ROUND(I138*H138,2)</f>
        <v>0</v>
      </c>
      <c r="K138" s="140" t="s">
        <v>254</v>
      </c>
      <c r="L138" s="33"/>
      <c r="M138" s="145" t="s">
        <v>1</v>
      </c>
      <c r="N138" s="146" t="s">
        <v>52</v>
      </c>
      <c r="P138" s="147">
        <f>O138*H138</f>
        <v>0</v>
      </c>
      <c r="Q138" s="147">
        <v>0</v>
      </c>
      <c r="R138" s="147">
        <f>Q138*H138</f>
        <v>0</v>
      </c>
      <c r="S138" s="147">
        <v>0</v>
      </c>
      <c r="T138" s="148">
        <f>S138*H138</f>
        <v>0</v>
      </c>
      <c r="AR138" s="149" t="s">
        <v>226</v>
      </c>
      <c r="AT138" s="149" t="s">
        <v>221</v>
      </c>
      <c r="AU138" s="149" t="s">
        <v>96</v>
      </c>
      <c r="AY138" s="17" t="s">
        <v>219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7" t="s">
        <v>94</v>
      </c>
      <c r="BK138" s="150">
        <f>ROUND(I138*H138,2)</f>
        <v>0</v>
      </c>
      <c r="BL138" s="17" t="s">
        <v>226</v>
      </c>
      <c r="BM138" s="149" t="s">
        <v>3407</v>
      </c>
    </row>
    <row r="139" spans="2:65" s="1" customFormat="1" ht="11.25">
      <c r="B139" s="33"/>
      <c r="D139" s="179" t="s">
        <v>256</v>
      </c>
      <c r="F139" s="180" t="s">
        <v>3408</v>
      </c>
      <c r="I139" s="181"/>
      <c r="L139" s="33"/>
      <c r="M139" s="182"/>
      <c r="T139" s="57"/>
      <c r="AT139" s="17" t="s">
        <v>256</v>
      </c>
      <c r="AU139" s="17" t="s">
        <v>96</v>
      </c>
    </row>
    <row r="140" spans="2:65" s="14" customFormat="1" ht="11.25">
      <c r="B140" s="165"/>
      <c r="D140" s="152" t="s">
        <v>228</v>
      </c>
      <c r="E140" s="166" t="s">
        <v>1</v>
      </c>
      <c r="F140" s="167" t="s">
        <v>3393</v>
      </c>
      <c r="H140" s="168">
        <v>3.468</v>
      </c>
      <c r="I140" s="169"/>
      <c r="L140" s="165"/>
      <c r="M140" s="170"/>
      <c r="T140" s="171"/>
      <c r="AT140" s="166" t="s">
        <v>228</v>
      </c>
      <c r="AU140" s="166" t="s">
        <v>96</v>
      </c>
      <c r="AV140" s="14" t="s">
        <v>96</v>
      </c>
      <c r="AW140" s="14" t="s">
        <v>42</v>
      </c>
      <c r="AX140" s="14" t="s">
        <v>94</v>
      </c>
      <c r="AY140" s="166" t="s">
        <v>219</v>
      </c>
    </row>
    <row r="141" spans="2:65" s="1" customFormat="1" ht="21.75" customHeight="1">
      <c r="B141" s="33"/>
      <c r="C141" s="138" t="s">
        <v>226</v>
      </c>
      <c r="D141" s="138" t="s">
        <v>221</v>
      </c>
      <c r="E141" s="139" t="s">
        <v>3409</v>
      </c>
      <c r="F141" s="140" t="s">
        <v>3410</v>
      </c>
      <c r="G141" s="141" t="s">
        <v>272</v>
      </c>
      <c r="H141" s="142">
        <v>15.99</v>
      </c>
      <c r="I141" s="143"/>
      <c r="J141" s="144">
        <f>ROUND(I141*H141,2)</f>
        <v>0</v>
      </c>
      <c r="K141" s="140" t="s">
        <v>254</v>
      </c>
      <c r="L141" s="33"/>
      <c r="M141" s="145" t="s">
        <v>1</v>
      </c>
      <c r="N141" s="146" t="s">
        <v>52</v>
      </c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AR141" s="149" t="s">
        <v>226</v>
      </c>
      <c r="AT141" s="149" t="s">
        <v>221</v>
      </c>
      <c r="AU141" s="149" t="s">
        <v>96</v>
      </c>
      <c r="AY141" s="17" t="s">
        <v>219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7" t="s">
        <v>94</v>
      </c>
      <c r="BK141" s="150">
        <f>ROUND(I141*H141,2)</f>
        <v>0</v>
      </c>
      <c r="BL141" s="17" t="s">
        <v>226</v>
      </c>
      <c r="BM141" s="149" t="s">
        <v>3411</v>
      </c>
    </row>
    <row r="142" spans="2:65" s="1" customFormat="1" ht="11.25">
      <c r="B142" s="33"/>
      <c r="D142" s="179" t="s">
        <v>256</v>
      </c>
      <c r="F142" s="180" t="s">
        <v>3412</v>
      </c>
      <c r="I142" s="181"/>
      <c r="L142" s="33"/>
      <c r="M142" s="182"/>
      <c r="T142" s="57"/>
      <c r="AT142" s="17" t="s">
        <v>256</v>
      </c>
      <c r="AU142" s="17" t="s">
        <v>96</v>
      </c>
    </row>
    <row r="143" spans="2:65" s="14" customFormat="1" ht="11.25">
      <c r="B143" s="165"/>
      <c r="D143" s="152" t="s">
        <v>228</v>
      </c>
      <c r="E143" s="166" t="s">
        <v>1</v>
      </c>
      <c r="F143" s="167" t="s">
        <v>3413</v>
      </c>
      <c r="H143" s="168">
        <v>4.1589999999999998</v>
      </c>
      <c r="I143" s="169"/>
      <c r="L143" s="165"/>
      <c r="M143" s="170"/>
      <c r="T143" s="171"/>
      <c r="AT143" s="166" t="s">
        <v>228</v>
      </c>
      <c r="AU143" s="166" t="s">
        <v>96</v>
      </c>
      <c r="AV143" s="14" t="s">
        <v>96</v>
      </c>
      <c r="AW143" s="14" t="s">
        <v>42</v>
      </c>
      <c r="AX143" s="14" t="s">
        <v>87</v>
      </c>
      <c r="AY143" s="166" t="s">
        <v>219</v>
      </c>
    </row>
    <row r="144" spans="2:65" s="14" customFormat="1" ht="11.25">
      <c r="B144" s="165"/>
      <c r="D144" s="152" t="s">
        <v>228</v>
      </c>
      <c r="E144" s="166" t="s">
        <v>1</v>
      </c>
      <c r="F144" s="167" t="s">
        <v>3414</v>
      </c>
      <c r="H144" s="168">
        <v>0.86099999999999999</v>
      </c>
      <c r="I144" s="169"/>
      <c r="L144" s="165"/>
      <c r="M144" s="170"/>
      <c r="T144" s="171"/>
      <c r="AT144" s="166" t="s">
        <v>228</v>
      </c>
      <c r="AU144" s="166" t="s">
        <v>96</v>
      </c>
      <c r="AV144" s="14" t="s">
        <v>96</v>
      </c>
      <c r="AW144" s="14" t="s">
        <v>42</v>
      </c>
      <c r="AX144" s="14" t="s">
        <v>87</v>
      </c>
      <c r="AY144" s="166" t="s">
        <v>219</v>
      </c>
    </row>
    <row r="145" spans="2:65" s="14" customFormat="1" ht="11.25">
      <c r="B145" s="165"/>
      <c r="D145" s="152" t="s">
        <v>228</v>
      </c>
      <c r="E145" s="166" t="s">
        <v>1</v>
      </c>
      <c r="F145" s="167" t="s">
        <v>3415</v>
      </c>
      <c r="H145" s="168">
        <v>0.26400000000000001</v>
      </c>
      <c r="I145" s="169"/>
      <c r="L145" s="165"/>
      <c r="M145" s="170"/>
      <c r="T145" s="171"/>
      <c r="AT145" s="166" t="s">
        <v>228</v>
      </c>
      <c r="AU145" s="166" t="s">
        <v>96</v>
      </c>
      <c r="AV145" s="14" t="s">
        <v>96</v>
      </c>
      <c r="AW145" s="14" t="s">
        <v>42</v>
      </c>
      <c r="AX145" s="14" t="s">
        <v>87</v>
      </c>
      <c r="AY145" s="166" t="s">
        <v>219</v>
      </c>
    </row>
    <row r="146" spans="2:65" s="14" customFormat="1" ht="11.25">
      <c r="B146" s="165"/>
      <c r="D146" s="152" t="s">
        <v>228</v>
      </c>
      <c r="E146" s="166" t="s">
        <v>1</v>
      </c>
      <c r="F146" s="167" t="s">
        <v>3416</v>
      </c>
      <c r="H146" s="168">
        <v>1.35</v>
      </c>
      <c r="I146" s="169"/>
      <c r="L146" s="165"/>
      <c r="M146" s="170"/>
      <c r="T146" s="171"/>
      <c r="AT146" s="166" t="s">
        <v>228</v>
      </c>
      <c r="AU146" s="166" t="s">
        <v>96</v>
      </c>
      <c r="AV146" s="14" t="s">
        <v>96</v>
      </c>
      <c r="AW146" s="14" t="s">
        <v>42</v>
      </c>
      <c r="AX146" s="14" t="s">
        <v>87</v>
      </c>
      <c r="AY146" s="166" t="s">
        <v>219</v>
      </c>
    </row>
    <row r="147" spans="2:65" s="12" customFormat="1" ht="11.25">
      <c r="B147" s="151"/>
      <c r="D147" s="152" t="s">
        <v>228</v>
      </c>
      <c r="E147" s="153" t="s">
        <v>1</v>
      </c>
      <c r="F147" s="154" t="s">
        <v>3417</v>
      </c>
      <c r="H147" s="153" t="s">
        <v>1</v>
      </c>
      <c r="I147" s="155"/>
      <c r="L147" s="151"/>
      <c r="M147" s="156"/>
      <c r="T147" s="157"/>
      <c r="AT147" s="153" t="s">
        <v>228</v>
      </c>
      <c r="AU147" s="153" t="s">
        <v>96</v>
      </c>
      <c r="AV147" s="12" t="s">
        <v>94</v>
      </c>
      <c r="AW147" s="12" t="s">
        <v>42</v>
      </c>
      <c r="AX147" s="12" t="s">
        <v>87</v>
      </c>
      <c r="AY147" s="153" t="s">
        <v>219</v>
      </c>
    </row>
    <row r="148" spans="2:65" s="14" customFormat="1" ht="11.25">
      <c r="B148" s="165"/>
      <c r="D148" s="152" t="s">
        <v>228</v>
      </c>
      <c r="E148" s="166" t="s">
        <v>1</v>
      </c>
      <c r="F148" s="167" t="s">
        <v>3418</v>
      </c>
      <c r="H148" s="168">
        <v>7.16</v>
      </c>
      <c r="I148" s="169"/>
      <c r="L148" s="165"/>
      <c r="M148" s="170"/>
      <c r="T148" s="171"/>
      <c r="AT148" s="166" t="s">
        <v>228</v>
      </c>
      <c r="AU148" s="166" t="s">
        <v>96</v>
      </c>
      <c r="AV148" s="14" t="s">
        <v>96</v>
      </c>
      <c r="AW148" s="14" t="s">
        <v>42</v>
      </c>
      <c r="AX148" s="14" t="s">
        <v>87</v>
      </c>
      <c r="AY148" s="166" t="s">
        <v>219</v>
      </c>
    </row>
    <row r="149" spans="2:65" s="14" customFormat="1" ht="11.25">
      <c r="B149" s="165"/>
      <c r="D149" s="152" t="s">
        <v>228</v>
      </c>
      <c r="E149" s="166" t="s">
        <v>1</v>
      </c>
      <c r="F149" s="167" t="s">
        <v>3419</v>
      </c>
      <c r="H149" s="168">
        <v>5.6639999999999997</v>
      </c>
      <c r="I149" s="169"/>
      <c r="L149" s="165"/>
      <c r="M149" s="170"/>
      <c r="T149" s="171"/>
      <c r="AT149" s="166" t="s">
        <v>228</v>
      </c>
      <c r="AU149" s="166" t="s">
        <v>96</v>
      </c>
      <c r="AV149" s="14" t="s">
        <v>96</v>
      </c>
      <c r="AW149" s="14" t="s">
        <v>42</v>
      </c>
      <c r="AX149" s="14" t="s">
        <v>87</v>
      </c>
      <c r="AY149" s="166" t="s">
        <v>219</v>
      </c>
    </row>
    <row r="150" spans="2:65" s="13" customFormat="1" ht="11.25">
      <c r="B150" s="158"/>
      <c r="D150" s="152" t="s">
        <v>228</v>
      </c>
      <c r="E150" s="159" t="s">
        <v>3391</v>
      </c>
      <c r="F150" s="160" t="s">
        <v>242</v>
      </c>
      <c r="H150" s="161">
        <v>19.457999999999998</v>
      </c>
      <c r="I150" s="162"/>
      <c r="L150" s="158"/>
      <c r="M150" s="163"/>
      <c r="T150" s="164"/>
      <c r="AT150" s="159" t="s">
        <v>228</v>
      </c>
      <c r="AU150" s="159" t="s">
        <v>96</v>
      </c>
      <c r="AV150" s="13" t="s">
        <v>236</v>
      </c>
      <c r="AW150" s="13" t="s">
        <v>42</v>
      </c>
      <c r="AX150" s="13" t="s">
        <v>87</v>
      </c>
      <c r="AY150" s="159" t="s">
        <v>219</v>
      </c>
    </row>
    <row r="151" spans="2:65" s="14" customFormat="1" ht="11.25">
      <c r="B151" s="165"/>
      <c r="D151" s="152" t="s">
        <v>228</v>
      </c>
      <c r="E151" s="166" t="s">
        <v>1</v>
      </c>
      <c r="F151" s="167" t="s">
        <v>3420</v>
      </c>
      <c r="H151" s="168">
        <v>-3.468</v>
      </c>
      <c r="I151" s="169"/>
      <c r="L151" s="165"/>
      <c r="M151" s="170"/>
      <c r="T151" s="171"/>
      <c r="AT151" s="166" t="s">
        <v>228</v>
      </c>
      <c r="AU151" s="166" t="s">
        <v>96</v>
      </c>
      <c r="AV151" s="14" t="s">
        <v>96</v>
      </c>
      <c r="AW151" s="14" t="s">
        <v>42</v>
      </c>
      <c r="AX151" s="14" t="s">
        <v>87</v>
      </c>
      <c r="AY151" s="166" t="s">
        <v>219</v>
      </c>
    </row>
    <row r="152" spans="2:65" s="15" customFormat="1" ht="11.25">
      <c r="B152" s="172"/>
      <c r="D152" s="152" t="s">
        <v>228</v>
      </c>
      <c r="E152" s="173" t="s">
        <v>3389</v>
      </c>
      <c r="F152" s="174" t="s">
        <v>262</v>
      </c>
      <c r="H152" s="175">
        <v>15.99</v>
      </c>
      <c r="I152" s="176"/>
      <c r="L152" s="172"/>
      <c r="M152" s="177"/>
      <c r="T152" s="178"/>
      <c r="AT152" s="173" t="s">
        <v>228</v>
      </c>
      <c r="AU152" s="173" t="s">
        <v>96</v>
      </c>
      <c r="AV152" s="15" t="s">
        <v>226</v>
      </c>
      <c r="AW152" s="15" t="s">
        <v>42</v>
      </c>
      <c r="AX152" s="15" t="s">
        <v>94</v>
      </c>
      <c r="AY152" s="173" t="s">
        <v>219</v>
      </c>
    </row>
    <row r="153" spans="2:65" s="1" customFormat="1" ht="16.5" customHeight="1">
      <c r="B153" s="33"/>
      <c r="C153" s="138" t="s">
        <v>269</v>
      </c>
      <c r="D153" s="138" t="s">
        <v>221</v>
      </c>
      <c r="E153" s="139" t="s">
        <v>1763</v>
      </c>
      <c r="F153" s="140" t="s">
        <v>1764</v>
      </c>
      <c r="G153" s="141" t="s">
        <v>224</v>
      </c>
      <c r="H153" s="142">
        <v>28.893999999999998</v>
      </c>
      <c r="I153" s="143"/>
      <c r="J153" s="144">
        <f>ROUND(I153*H153,2)</f>
        <v>0</v>
      </c>
      <c r="K153" s="140" t="s">
        <v>254</v>
      </c>
      <c r="L153" s="33"/>
      <c r="M153" s="145" t="s">
        <v>1</v>
      </c>
      <c r="N153" s="146" t="s">
        <v>52</v>
      </c>
      <c r="P153" s="147">
        <f>O153*H153</f>
        <v>0</v>
      </c>
      <c r="Q153" s="147">
        <v>8.4000000000000003E-4</v>
      </c>
      <c r="R153" s="147">
        <f>Q153*H153</f>
        <v>2.4270960000000001E-2</v>
      </c>
      <c r="S153" s="147">
        <v>0</v>
      </c>
      <c r="T153" s="148">
        <f>S153*H153</f>
        <v>0</v>
      </c>
      <c r="AR153" s="149" t="s">
        <v>226</v>
      </c>
      <c r="AT153" s="149" t="s">
        <v>221</v>
      </c>
      <c r="AU153" s="149" t="s">
        <v>96</v>
      </c>
      <c r="AY153" s="17" t="s">
        <v>219</v>
      </c>
      <c r="BE153" s="150">
        <f>IF(N153="základní",J153,0)</f>
        <v>0</v>
      </c>
      <c r="BF153" s="150">
        <f>IF(N153="snížená",J153,0)</f>
        <v>0</v>
      </c>
      <c r="BG153" s="150">
        <f>IF(N153="zákl. přenesená",J153,0)</f>
        <v>0</v>
      </c>
      <c r="BH153" s="150">
        <f>IF(N153="sníž. přenesená",J153,0)</f>
        <v>0</v>
      </c>
      <c r="BI153" s="150">
        <f>IF(N153="nulová",J153,0)</f>
        <v>0</v>
      </c>
      <c r="BJ153" s="17" t="s">
        <v>94</v>
      </c>
      <c r="BK153" s="150">
        <f>ROUND(I153*H153,2)</f>
        <v>0</v>
      </c>
      <c r="BL153" s="17" t="s">
        <v>226</v>
      </c>
      <c r="BM153" s="149" t="s">
        <v>3421</v>
      </c>
    </row>
    <row r="154" spans="2:65" s="1" customFormat="1" ht="11.25">
      <c r="B154" s="33"/>
      <c r="D154" s="179" t="s">
        <v>256</v>
      </c>
      <c r="F154" s="180" t="s">
        <v>1766</v>
      </c>
      <c r="I154" s="181"/>
      <c r="L154" s="33"/>
      <c r="M154" s="182"/>
      <c r="T154" s="57"/>
      <c r="AT154" s="17" t="s">
        <v>256</v>
      </c>
      <c r="AU154" s="17" t="s">
        <v>96</v>
      </c>
    </row>
    <row r="155" spans="2:65" s="14" customFormat="1" ht="11.25">
      <c r="B155" s="165"/>
      <c r="D155" s="152" t="s">
        <v>228</v>
      </c>
      <c r="E155" s="166" t="s">
        <v>1</v>
      </c>
      <c r="F155" s="167" t="s">
        <v>3422</v>
      </c>
      <c r="H155" s="168">
        <v>10.397</v>
      </c>
      <c r="I155" s="169"/>
      <c r="L155" s="165"/>
      <c r="M155" s="170"/>
      <c r="T155" s="171"/>
      <c r="AT155" s="166" t="s">
        <v>228</v>
      </c>
      <c r="AU155" s="166" t="s">
        <v>96</v>
      </c>
      <c r="AV155" s="14" t="s">
        <v>96</v>
      </c>
      <c r="AW155" s="14" t="s">
        <v>42</v>
      </c>
      <c r="AX155" s="14" t="s">
        <v>87</v>
      </c>
      <c r="AY155" s="166" t="s">
        <v>219</v>
      </c>
    </row>
    <row r="156" spans="2:65" s="14" customFormat="1" ht="11.25">
      <c r="B156" s="165"/>
      <c r="D156" s="152" t="s">
        <v>228</v>
      </c>
      <c r="E156" s="166" t="s">
        <v>1</v>
      </c>
      <c r="F156" s="167" t="s">
        <v>3423</v>
      </c>
      <c r="H156" s="168">
        <v>2.153</v>
      </c>
      <c r="I156" s="169"/>
      <c r="L156" s="165"/>
      <c r="M156" s="170"/>
      <c r="T156" s="171"/>
      <c r="AT156" s="166" t="s">
        <v>228</v>
      </c>
      <c r="AU156" s="166" t="s">
        <v>96</v>
      </c>
      <c r="AV156" s="14" t="s">
        <v>96</v>
      </c>
      <c r="AW156" s="14" t="s">
        <v>42</v>
      </c>
      <c r="AX156" s="14" t="s">
        <v>87</v>
      </c>
      <c r="AY156" s="166" t="s">
        <v>219</v>
      </c>
    </row>
    <row r="157" spans="2:65" s="14" customFormat="1" ht="11.25">
      <c r="B157" s="165"/>
      <c r="D157" s="152" t="s">
        <v>228</v>
      </c>
      <c r="E157" s="166" t="s">
        <v>1</v>
      </c>
      <c r="F157" s="167" t="s">
        <v>3424</v>
      </c>
      <c r="H157" s="168">
        <v>0.66</v>
      </c>
      <c r="I157" s="169"/>
      <c r="L157" s="165"/>
      <c r="M157" s="170"/>
      <c r="T157" s="171"/>
      <c r="AT157" s="166" t="s">
        <v>228</v>
      </c>
      <c r="AU157" s="166" t="s">
        <v>96</v>
      </c>
      <c r="AV157" s="14" t="s">
        <v>96</v>
      </c>
      <c r="AW157" s="14" t="s">
        <v>42</v>
      </c>
      <c r="AX157" s="14" t="s">
        <v>87</v>
      </c>
      <c r="AY157" s="166" t="s">
        <v>219</v>
      </c>
    </row>
    <row r="158" spans="2:65" s="14" customFormat="1" ht="11.25">
      <c r="B158" s="165"/>
      <c r="D158" s="152" t="s">
        <v>228</v>
      </c>
      <c r="E158" s="166" t="s">
        <v>1</v>
      </c>
      <c r="F158" s="167" t="s">
        <v>3425</v>
      </c>
      <c r="H158" s="168">
        <v>3.3759999999999999</v>
      </c>
      <c r="I158" s="169"/>
      <c r="L158" s="165"/>
      <c r="M158" s="170"/>
      <c r="T158" s="171"/>
      <c r="AT158" s="166" t="s">
        <v>228</v>
      </c>
      <c r="AU158" s="166" t="s">
        <v>96</v>
      </c>
      <c r="AV158" s="14" t="s">
        <v>96</v>
      </c>
      <c r="AW158" s="14" t="s">
        <v>42</v>
      </c>
      <c r="AX158" s="14" t="s">
        <v>87</v>
      </c>
      <c r="AY158" s="166" t="s">
        <v>219</v>
      </c>
    </row>
    <row r="159" spans="2:65" s="12" customFormat="1" ht="11.25">
      <c r="B159" s="151"/>
      <c r="D159" s="152" t="s">
        <v>228</v>
      </c>
      <c r="E159" s="153" t="s">
        <v>1</v>
      </c>
      <c r="F159" s="154" t="s">
        <v>3417</v>
      </c>
      <c r="H159" s="153" t="s">
        <v>1</v>
      </c>
      <c r="I159" s="155"/>
      <c r="L159" s="151"/>
      <c r="M159" s="156"/>
      <c r="T159" s="157"/>
      <c r="AT159" s="153" t="s">
        <v>228</v>
      </c>
      <c r="AU159" s="153" t="s">
        <v>96</v>
      </c>
      <c r="AV159" s="12" t="s">
        <v>94</v>
      </c>
      <c r="AW159" s="12" t="s">
        <v>42</v>
      </c>
      <c r="AX159" s="12" t="s">
        <v>87</v>
      </c>
      <c r="AY159" s="153" t="s">
        <v>219</v>
      </c>
    </row>
    <row r="160" spans="2:65" s="14" customFormat="1" ht="11.25">
      <c r="B160" s="165"/>
      <c r="D160" s="152" t="s">
        <v>228</v>
      </c>
      <c r="E160" s="166" t="s">
        <v>1</v>
      </c>
      <c r="F160" s="167" t="s">
        <v>3426</v>
      </c>
      <c r="H160" s="168">
        <v>12.308</v>
      </c>
      <c r="I160" s="169"/>
      <c r="L160" s="165"/>
      <c r="M160" s="170"/>
      <c r="T160" s="171"/>
      <c r="AT160" s="166" t="s">
        <v>228</v>
      </c>
      <c r="AU160" s="166" t="s">
        <v>96</v>
      </c>
      <c r="AV160" s="14" t="s">
        <v>96</v>
      </c>
      <c r="AW160" s="14" t="s">
        <v>42</v>
      </c>
      <c r="AX160" s="14" t="s">
        <v>87</v>
      </c>
      <c r="AY160" s="166" t="s">
        <v>219</v>
      </c>
    </row>
    <row r="161" spans="2:65" s="15" customFormat="1" ht="11.25">
      <c r="B161" s="172"/>
      <c r="D161" s="152" t="s">
        <v>228</v>
      </c>
      <c r="E161" s="173" t="s">
        <v>1</v>
      </c>
      <c r="F161" s="174" t="s">
        <v>262</v>
      </c>
      <c r="H161" s="175">
        <v>28.893999999999998</v>
      </c>
      <c r="I161" s="176"/>
      <c r="L161" s="172"/>
      <c r="M161" s="177"/>
      <c r="T161" s="178"/>
      <c r="AT161" s="173" t="s">
        <v>228</v>
      </c>
      <c r="AU161" s="173" t="s">
        <v>96</v>
      </c>
      <c r="AV161" s="15" t="s">
        <v>226</v>
      </c>
      <c r="AW161" s="15" t="s">
        <v>42</v>
      </c>
      <c r="AX161" s="15" t="s">
        <v>94</v>
      </c>
      <c r="AY161" s="173" t="s">
        <v>219</v>
      </c>
    </row>
    <row r="162" spans="2:65" s="1" customFormat="1" ht="16.5" customHeight="1">
      <c r="B162" s="33"/>
      <c r="C162" s="138" t="s">
        <v>277</v>
      </c>
      <c r="D162" s="138" t="s">
        <v>221</v>
      </c>
      <c r="E162" s="139" t="s">
        <v>1772</v>
      </c>
      <c r="F162" s="140" t="s">
        <v>1773</v>
      </c>
      <c r="G162" s="141" t="s">
        <v>224</v>
      </c>
      <c r="H162" s="142">
        <v>28.893999999999998</v>
      </c>
      <c r="I162" s="143"/>
      <c r="J162" s="144">
        <f>ROUND(I162*H162,2)</f>
        <v>0</v>
      </c>
      <c r="K162" s="140" t="s">
        <v>254</v>
      </c>
      <c r="L162" s="33"/>
      <c r="M162" s="145" t="s">
        <v>1</v>
      </c>
      <c r="N162" s="146" t="s">
        <v>52</v>
      </c>
      <c r="P162" s="147">
        <f>O162*H162</f>
        <v>0</v>
      </c>
      <c r="Q162" s="147">
        <v>0</v>
      </c>
      <c r="R162" s="147">
        <f>Q162*H162</f>
        <v>0</v>
      </c>
      <c r="S162" s="147">
        <v>0</v>
      </c>
      <c r="T162" s="148">
        <f>S162*H162</f>
        <v>0</v>
      </c>
      <c r="AR162" s="149" t="s">
        <v>226</v>
      </c>
      <c r="AT162" s="149" t="s">
        <v>221</v>
      </c>
      <c r="AU162" s="149" t="s">
        <v>96</v>
      </c>
      <c r="AY162" s="17" t="s">
        <v>219</v>
      </c>
      <c r="BE162" s="150">
        <f>IF(N162="základní",J162,0)</f>
        <v>0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7" t="s">
        <v>94</v>
      </c>
      <c r="BK162" s="150">
        <f>ROUND(I162*H162,2)</f>
        <v>0</v>
      </c>
      <c r="BL162" s="17" t="s">
        <v>226</v>
      </c>
      <c r="BM162" s="149" t="s">
        <v>3427</v>
      </c>
    </row>
    <row r="163" spans="2:65" s="1" customFormat="1" ht="11.25">
      <c r="B163" s="33"/>
      <c r="D163" s="179" t="s">
        <v>256</v>
      </c>
      <c r="F163" s="180" t="s">
        <v>1775</v>
      </c>
      <c r="I163" s="181"/>
      <c r="L163" s="33"/>
      <c r="M163" s="182"/>
      <c r="T163" s="57"/>
      <c r="AT163" s="17" t="s">
        <v>256</v>
      </c>
      <c r="AU163" s="17" t="s">
        <v>96</v>
      </c>
    </row>
    <row r="164" spans="2:65" s="1" customFormat="1" ht="16.5" customHeight="1">
      <c r="B164" s="33"/>
      <c r="C164" s="138" t="s">
        <v>288</v>
      </c>
      <c r="D164" s="138" t="s">
        <v>221</v>
      </c>
      <c r="E164" s="139" t="s">
        <v>3428</v>
      </c>
      <c r="F164" s="140" t="s">
        <v>3429</v>
      </c>
      <c r="G164" s="141" t="s">
        <v>224</v>
      </c>
      <c r="H164" s="142">
        <v>11.536</v>
      </c>
      <c r="I164" s="143"/>
      <c r="J164" s="144">
        <f>ROUND(I164*H164,2)</f>
        <v>0</v>
      </c>
      <c r="K164" s="140" t="s">
        <v>254</v>
      </c>
      <c r="L164" s="33"/>
      <c r="M164" s="145" t="s">
        <v>1</v>
      </c>
      <c r="N164" s="146" t="s">
        <v>52</v>
      </c>
      <c r="P164" s="147">
        <f>O164*H164</f>
        <v>0</v>
      </c>
      <c r="Q164" s="147">
        <v>8.4999999999999995E-4</v>
      </c>
      <c r="R164" s="147">
        <f>Q164*H164</f>
        <v>9.8055999999999994E-3</v>
      </c>
      <c r="S164" s="147">
        <v>0</v>
      </c>
      <c r="T164" s="148">
        <f>S164*H164</f>
        <v>0</v>
      </c>
      <c r="AR164" s="149" t="s">
        <v>226</v>
      </c>
      <c r="AT164" s="149" t="s">
        <v>221</v>
      </c>
      <c r="AU164" s="149" t="s">
        <v>96</v>
      </c>
      <c r="AY164" s="17" t="s">
        <v>219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7" t="s">
        <v>94</v>
      </c>
      <c r="BK164" s="150">
        <f>ROUND(I164*H164,2)</f>
        <v>0</v>
      </c>
      <c r="BL164" s="17" t="s">
        <v>226</v>
      </c>
      <c r="BM164" s="149" t="s">
        <v>3430</v>
      </c>
    </row>
    <row r="165" spans="2:65" s="1" customFormat="1" ht="11.25">
      <c r="B165" s="33"/>
      <c r="D165" s="179" t="s">
        <v>256</v>
      </c>
      <c r="F165" s="180" t="s">
        <v>3431</v>
      </c>
      <c r="I165" s="181"/>
      <c r="L165" s="33"/>
      <c r="M165" s="182"/>
      <c r="T165" s="57"/>
      <c r="AT165" s="17" t="s">
        <v>256</v>
      </c>
      <c r="AU165" s="17" t="s">
        <v>96</v>
      </c>
    </row>
    <row r="166" spans="2:65" s="12" customFormat="1" ht="11.25">
      <c r="B166" s="151"/>
      <c r="D166" s="152" t="s">
        <v>228</v>
      </c>
      <c r="E166" s="153" t="s">
        <v>1</v>
      </c>
      <c r="F166" s="154" t="s">
        <v>3417</v>
      </c>
      <c r="H166" s="153" t="s">
        <v>1</v>
      </c>
      <c r="I166" s="155"/>
      <c r="L166" s="151"/>
      <c r="M166" s="156"/>
      <c r="T166" s="157"/>
      <c r="AT166" s="153" t="s">
        <v>228</v>
      </c>
      <c r="AU166" s="153" t="s">
        <v>96</v>
      </c>
      <c r="AV166" s="12" t="s">
        <v>94</v>
      </c>
      <c r="AW166" s="12" t="s">
        <v>42</v>
      </c>
      <c r="AX166" s="12" t="s">
        <v>87</v>
      </c>
      <c r="AY166" s="153" t="s">
        <v>219</v>
      </c>
    </row>
    <row r="167" spans="2:65" s="14" customFormat="1" ht="11.25">
      <c r="B167" s="165"/>
      <c r="D167" s="152" t="s">
        <v>228</v>
      </c>
      <c r="E167" s="166" t="s">
        <v>1</v>
      </c>
      <c r="F167" s="167" t="s">
        <v>3432</v>
      </c>
      <c r="H167" s="168">
        <v>11.536</v>
      </c>
      <c r="I167" s="169"/>
      <c r="L167" s="165"/>
      <c r="M167" s="170"/>
      <c r="T167" s="171"/>
      <c r="AT167" s="166" t="s">
        <v>228</v>
      </c>
      <c r="AU167" s="166" t="s">
        <v>96</v>
      </c>
      <c r="AV167" s="14" t="s">
        <v>96</v>
      </c>
      <c r="AW167" s="14" t="s">
        <v>42</v>
      </c>
      <c r="AX167" s="14" t="s">
        <v>94</v>
      </c>
      <c r="AY167" s="166" t="s">
        <v>219</v>
      </c>
    </row>
    <row r="168" spans="2:65" s="1" customFormat="1" ht="16.5" customHeight="1">
      <c r="B168" s="33"/>
      <c r="C168" s="138" t="s">
        <v>295</v>
      </c>
      <c r="D168" s="138" t="s">
        <v>221</v>
      </c>
      <c r="E168" s="139" t="s">
        <v>3433</v>
      </c>
      <c r="F168" s="140" t="s">
        <v>3434</v>
      </c>
      <c r="G168" s="141" t="s">
        <v>224</v>
      </c>
      <c r="H168" s="142">
        <v>11.536</v>
      </c>
      <c r="I168" s="143"/>
      <c r="J168" s="144">
        <f>ROUND(I168*H168,2)</f>
        <v>0</v>
      </c>
      <c r="K168" s="140" t="s">
        <v>254</v>
      </c>
      <c r="L168" s="33"/>
      <c r="M168" s="145" t="s">
        <v>1</v>
      </c>
      <c r="N168" s="146" t="s">
        <v>52</v>
      </c>
      <c r="P168" s="147">
        <f>O168*H168</f>
        <v>0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AR168" s="149" t="s">
        <v>226</v>
      </c>
      <c r="AT168" s="149" t="s">
        <v>221</v>
      </c>
      <c r="AU168" s="149" t="s">
        <v>96</v>
      </c>
      <c r="AY168" s="17" t="s">
        <v>219</v>
      </c>
      <c r="BE168" s="150">
        <f>IF(N168="základní",J168,0)</f>
        <v>0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7" t="s">
        <v>94</v>
      </c>
      <c r="BK168" s="150">
        <f>ROUND(I168*H168,2)</f>
        <v>0</v>
      </c>
      <c r="BL168" s="17" t="s">
        <v>226</v>
      </c>
      <c r="BM168" s="149" t="s">
        <v>3435</v>
      </c>
    </row>
    <row r="169" spans="2:65" s="1" customFormat="1" ht="11.25">
      <c r="B169" s="33"/>
      <c r="D169" s="179" t="s">
        <v>256</v>
      </c>
      <c r="F169" s="180" t="s">
        <v>3436</v>
      </c>
      <c r="I169" s="181"/>
      <c r="L169" s="33"/>
      <c r="M169" s="182"/>
      <c r="T169" s="57"/>
      <c r="AT169" s="17" t="s">
        <v>256</v>
      </c>
      <c r="AU169" s="17" t="s">
        <v>96</v>
      </c>
    </row>
    <row r="170" spans="2:65" s="1" customFormat="1" ht="21.75" customHeight="1">
      <c r="B170" s="33"/>
      <c r="C170" s="138" t="s">
        <v>301</v>
      </c>
      <c r="D170" s="138" t="s">
        <v>221</v>
      </c>
      <c r="E170" s="139" t="s">
        <v>270</v>
      </c>
      <c r="F170" s="140" t="s">
        <v>271</v>
      </c>
      <c r="G170" s="141" t="s">
        <v>272</v>
      </c>
      <c r="H170" s="142">
        <v>13.212999999999999</v>
      </c>
      <c r="I170" s="143"/>
      <c r="J170" s="144">
        <f>ROUND(I170*H170,2)</f>
        <v>0</v>
      </c>
      <c r="K170" s="140" t="s">
        <v>254</v>
      </c>
      <c r="L170" s="33"/>
      <c r="M170" s="145" t="s">
        <v>1</v>
      </c>
      <c r="N170" s="146" t="s">
        <v>52</v>
      </c>
      <c r="P170" s="147">
        <f>O170*H170</f>
        <v>0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AR170" s="149" t="s">
        <v>226</v>
      </c>
      <c r="AT170" s="149" t="s">
        <v>221</v>
      </c>
      <c r="AU170" s="149" t="s">
        <v>96</v>
      </c>
      <c r="AY170" s="17" t="s">
        <v>219</v>
      </c>
      <c r="BE170" s="150">
        <f>IF(N170="základní",J170,0)</f>
        <v>0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7" t="s">
        <v>94</v>
      </c>
      <c r="BK170" s="150">
        <f>ROUND(I170*H170,2)</f>
        <v>0</v>
      </c>
      <c r="BL170" s="17" t="s">
        <v>226</v>
      </c>
      <c r="BM170" s="149" t="s">
        <v>3437</v>
      </c>
    </row>
    <row r="171" spans="2:65" s="1" customFormat="1" ht="11.25">
      <c r="B171" s="33"/>
      <c r="D171" s="179" t="s">
        <v>256</v>
      </c>
      <c r="F171" s="180" t="s">
        <v>274</v>
      </c>
      <c r="I171" s="181"/>
      <c r="L171" s="33"/>
      <c r="M171" s="182"/>
      <c r="T171" s="57"/>
      <c r="AT171" s="17" t="s">
        <v>256</v>
      </c>
      <c r="AU171" s="17" t="s">
        <v>96</v>
      </c>
    </row>
    <row r="172" spans="2:65" s="12" customFormat="1" ht="11.25">
      <c r="B172" s="151"/>
      <c r="D172" s="152" t="s">
        <v>228</v>
      </c>
      <c r="E172" s="153" t="s">
        <v>1</v>
      </c>
      <c r="F172" s="154" t="s">
        <v>3438</v>
      </c>
      <c r="H172" s="153" t="s">
        <v>1</v>
      </c>
      <c r="I172" s="155"/>
      <c r="L172" s="151"/>
      <c r="M172" s="156"/>
      <c r="T172" s="157"/>
      <c r="AT172" s="153" t="s">
        <v>228</v>
      </c>
      <c r="AU172" s="153" t="s">
        <v>96</v>
      </c>
      <c r="AV172" s="12" t="s">
        <v>94</v>
      </c>
      <c r="AW172" s="12" t="s">
        <v>42</v>
      </c>
      <c r="AX172" s="12" t="s">
        <v>87</v>
      </c>
      <c r="AY172" s="153" t="s">
        <v>219</v>
      </c>
    </row>
    <row r="173" spans="2:65" s="14" customFormat="1" ht="11.25">
      <c r="B173" s="165"/>
      <c r="D173" s="152" t="s">
        <v>228</v>
      </c>
      <c r="E173" s="166" t="s">
        <v>1</v>
      </c>
      <c r="F173" s="167" t="s">
        <v>3389</v>
      </c>
      <c r="H173" s="168">
        <v>15.99</v>
      </c>
      <c r="I173" s="169"/>
      <c r="L173" s="165"/>
      <c r="M173" s="170"/>
      <c r="T173" s="171"/>
      <c r="AT173" s="166" t="s">
        <v>228</v>
      </c>
      <c r="AU173" s="166" t="s">
        <v>96</v>
      </c>
      <c r="AV173" s="14" t="s">
        <v>96</v>
      </c>
      <c r="AW173" s="14" t="s">
        <v>42</v>
      </c>
      <c r="AX173" s="14" t="s">
        <v>87</v>
      </c>
      <c r="AY173" s="166" t="s">
        <v>219</v>
      </c>
    </row>
    <row r="174" spans="2:65" s="12" customFormat="1" ht="11.25">
      <c r="B174" s="151"/>
      <c r="D174" s="152" t="s">
        <v>228</v>
      </c>
      <c r="E174" s="153" t="s">
        <v>1</v>
      </c>
      <c r="F174" s="154" t="s">
        <v>3439</v>
      </c>
      <c r="H174" s="153" t="s">
        <v>1</v>
      </c>
      <c r="I174" s="155"/>
      <c r="L174" s="151"/>
      <c r="M174" s="156"/>
      <c r="T174" s="157"/>
      <c r="AT174" s="153" t="s">
        <v>228</v>
      </c>
      <c r="AU174" s="153" t="s">
        <v>96</v>
      </c>
      <c r="AV174" s="12" t="s">
        <v>94</v>
      </c>
      <c r="AW174" s="12" t="s">
        <v>42</v>
      </c>
      <c r="AX174" s="12" t="s">
        <v>87</v>
      </c>
      <c r="AY174" s="153" t="s">
        <v>219</v>
      </c>
    </row>
    <row r="175" spans="2:65" s="14" customFormat="1" ht="11.25">
      <c r="B175" s="165"/>
      <c r="D175" s="152" t="s">
        <v>228</v>
      </c>
      <c r="E175" s="166" t="s">
        <v>1</v>
      </c>
      <c r="F175" s="167" t="s">
        <v>3440</v>
      </c>
      <c r="H175" s="168">
        <v>-2.7770000000000001</v>
      </c>
      <c r="I175" s="169"/>
      <c r="L175" s="165"/>
      <c r="M175" s="170"/>
      <c r="T175" s="171"/>
      <c r="AT175" s="166" t="s">
        <v>228</v>
      </c>
      <c r="AU175" s="166" t="s">
        <v>96</v>
      </c>
      <c r="AV175" s="14" t="s">
        <v>96</v>
      </c>
      <c r="AW175" s="14" t="s">
        <v>42</v>
      </c>
      <c r="AX175" s="14" t="s">
        <v>87</v>
      </c>
      <c r="AY175" s="166" t="s">
        <v>219</v>
      </c>
    </row>
    <row r="176" spans="2:65" s="15" customFormat="1" ht="11.25">
      <c r="B176" s="172"/>
      <c r="D176" s="152" t="s">
        <v>228</v>
      </c>
      <c r="E176" s="173" t="s">
        <v>3380</v>
      </c>
      <c r="F176" s="174" t="s">
        <v>262</v>
      </c>
      <c r="H176" s="175">
        <v>13.212999999999999</v>
      </c>
      <c r="I176" s="176"/>
      <c r="L176" s="172"/>
      <c r="M176" s="177"/>
      <c r="T176" s="178"/>
      <c r="AT176" s="173" t="s">
        <v>228</v>
      </c>
      <c r="AU176" s="173" t="s">
        <v>96</v>
      </c>
      <c r="AV176" s="15" t="s">
        <v>226</v>
      </c>
      <c r="AW176" s="15" t="s">
        <v>42</v>
      </c>
      <c r="AX176" s="15" t="s">
        <v>94</v>
      </c>
      <c r="AY176" s="173" t="s">
        <v>219</v>
      </c>
    </row>
    <row r="177" spans="2:65" s="1" customFormat="1" ht="16.5" customHeight="1">
      <c r="B177" s="33"/>
      <c r="C177" s="138" t="s">
        <v>170</v>
      </c>
      <c r="D177" s="138" t="s">
        <v>221</v>
      </c>
      <c r="E177" s="139" t="s">
        <v>317</v>
      </c>
      <c r="F177" s="140" t="s">
        <v>318</v>
      </c>
      <c r="G177" s="141" t="s">
        <v>319</v>
      </c>
      <c r="H177" s="142">
        <v>23.783000000000001</v>
      </c>
      <c r="I177" s="143"/>
      <c r="J177" s="144">
        <f>ROUND(I177*H177,2)</f>
        <v>0</v>
      </c>
      <c r="K177" s="140" t="s">
        <v>2740</v>
      </c>
      <c r="L177" s="33"/>
      <c r="M177" s="145" t="s">
        <v>1</v>
      </c>
      <c r="N177" s="146" t="s">
        <v>52</v>
      </c>
      <c r="P177" s="147">
        <f>O177*H177</f>
        <v>0</v>
      </c>
      <c r="Q177" s="147">
        <v>0</v>
      </c>
      <c r="R177" s="147">
        <f>Q177*H177</f>
        <v>0</v>
      </c>
      <c r="S177" s="147">
        <v>0</v>
      </c>
      <c r="T177" s="148">
        <f>S177*H177</f>
        <v>0</v>
      </c>
      <c r="AR177" s="149" t="s">
        <v>226</v>
      </c>
      <c r="AT177" s="149" t="s">
        <v>221</v>
      </c>
      <c r="AU177" s="149" t="s">
        <v>96</v>
      </c>
      <c r="AY177" s="17" t="s">
        <v>219</v>
      </c>
      <c r="BE177" s="150">
        <f>IF(N177="základní",J177,0)</f>
        <v>0</v>
      </c>
      <c r="BF177" s="150">
        <f>IF(N177="snížená",J177,0)</f>
        <v>0</v>
      </c>
      <c r="BG177" s="150">
        <f>IF(N177="zákl. přenesená",J177,0)</f>
        <v>0</v>
      </c>
      <c r="BH177" s="150">
        <f>IF(N177="sníž. přenesená",J177,0)</f>
        <v>0</v>
      </c>
      <c r="BI177" s="150">
        <f>IF(N177="nulová",J177,0)</f>
        <v>0</v>
      </c>
      <c r="BJ177" s="17" t="s">
        <v>94</v>
      </c>
      <c r="BK177" s="150">
        <f>ROUND(I177*H177,2)</f>
        <v>0</v>
      </c>
      <c r="BL177" s="17" t="s">
        <v>226</v>
      </c>
      <c r="BM177" s="149" t="s">
        <v>3441</v>
      </c>
    </row>
    <row r="178" spans="2:65" s="14" customFormat="1" ht="11.25">
      <c r="B178" s="165"/>
      <c r="D178" s="152" t="s">
        <v>228</v>
      </c>
      <c r="E178" s="166" t="s">
        <v>1</v>
      </c>
      <c r="F178" s="167" t="s">
        <v>3442</v>
      </c>
      <c r="H178" s="168">
        <v>23.783000000000001</v>
      </c>
      <c r="I178" s="169"/>
      <c r="L178" s="165"/>
      <c r="M178" s="170"/>
      <c r="T178" s="171"/>
      <c r="AT178" s="166" t="s">
        <v>228</v>
      </c>
      <c r="AU178" s="166" t="s">
        <v>96</v>
      </c>
      <c r="AV178" s="14" t="s">
        <v>96</v>
      </c>
      <c r="AW178" s="14" t="s">
        <v>42</v>
      </c>
      <c r="AX178" s="14" t="s">
        <v>94</v>
      </c>
      <c r="AY178" s="166" t="s">
        <v>219</v>
      </c>
    </row>
    <row r="179" spans="2:65" s="1" customFormat="1" ht="16.5" customHeight="1">
      <c r="B179" s="33"/>
      <c r="C179" s="138" t="s">
        <v>323</v>
      </c>
      <c r="D179" s="138" t="s">
        <v>221</v>
      </c>
      <c r="E179" s="139" t="s">
        <v>346</v>
      </c>
      <c r="F179" s="140" t="s">
        <v>347</v>
      </c>
      <c r="G179" s="141" t="s">
        <v>272</v>
      </c>
      <c r="H179" s="142">
        <v>13.212999999999999</v>
      </c>
      <c r="I179" s="143"/>
      <c r="J179" s="144">
        <f>ROUND(I179*H179,2)</f>
        <v>0</v>
      </c>
      <c r="K179" s="140" t="s">
        <v>254</v>
      </c>
      <c r="L179" s="33"/>
      <c r="M179" s="145" t="s">
        <v>1</v>
      </c>
      <c r="N179" s="146" t="s">
        <v>52</v>
      </c>
      <c r="P179" s="147">
        <f>O179*H179</f>
        <v>0</v>
      </c>
      <c r="Q179" s="147">
        <v>0</v>
      </c>
      <c r="R179" s="147">
        <f>Q179*H179</f>
        <v>0</v>
      </c>
      <c r="S179" s="147">
        <v>0</v>
      </c>
      <c r="T179" s="148">
        <f>S179*H179</f>
        <v>0</v>
      </c>
      <c r="AR179" s="149" t="s">
        <v>226</v>
      </c>
      <c r="AT179" s="149" t="s">
        <v>221</v>
      </c>
      <c r="AU179" s="149" t="s">
        <v>96</v>
      </c>
      <c r="AY179" s="17" t="s">
        <v>219</v>
      </c>
      <c r="BE179" s="150">
        <f>IF(N179="základní",J179,0)</f>
        <v>0</v>
      </c>
      <c r="BF179" s="150">
        <f>IF(N179="snížená",J179,0)</f>
        <v>0</v>
      </c>
      <c r="BG179" s="150">
        <f>IF(N179="zákl. přenesená",J179,0)</f>
        <v>0</v>
      </c>
      <c r="BH179" s="150">
        <f>IF(N179="sníž. přenesená",J179,0)</f>
        <v>0</v>
      </c>
      <c r="BI179" s="150">
        <f>IF(N179="nulová",J179,0)</f>
        <v>0</v>
      </c>
      <c r="BJ179" s="17" t="s">
        <v>94</v>
      </c>
      <c r="BK179" s="150">
        <f>ROUND(I179*H179,2)</f>
        <v>0</v>
      </c>
      <c r="BL179" s="17" t="s">
        <v>226</v>
      </c>
      <c r="BM179" s="149" t="s">
        <v>3443</v>
      </c>
    </row>
    <row r="180" spans="2:65" s="1" customFormat="1" ht="11.25">
      <c r="B180" s="33"/>
      <c r="D180" s="179" t="s">
        <v>256</v>
      </c>
      <c r="F180" s="180" t="s">
        <v>349</v>
      </c>
      <c r="I180" s="181"/>
      <c r="L180" s="33"/>
      <c r="M180" s="182"/>
      <c r="T180" s="57"/>
      <c r="AT180" s="17" t="s">
        <v>256</v>
      </c>
      <c r="AU180" s="17" t="s">
        <v>96</v>
      </c>
    </row>
    <row r="181" spans="2:65" s="14" customFormat="1" ht="11.25">
      <c r="B181" s="165"/>
      <c r="D181" s="152" t="s">
        <v>228</v>
      </c>
      <c r="E181" s="166" t="s">
        <v>1</v>
      </c>
      <c r="F181" s="167" t="s">
        <v>3380</v>
      </c>
      <c r="H181" s="168">
        <v>13.212999999999999</v>
      </c>
      <c r="I181" s="169"/>
      <c r="L181" s="165"/>
      <c r="M181" s="170"/>
      <c r="T181" s="171"/>
      <c r="AT181" s="166" t="s">
        <v>228</v>
      </c>
      <c r="AU181" s="166" t="s">
        <v>96</v>
      </c>
      <c r="AV181" s="14" t="s">
        <v>96</v>
      </c>
      <c r="AW181" s="14" t="s">
        <v>42</v>
      </c>
      <c r="AX181" s="14" t="s">
        <v>94</v>
      </c>
      <c r="AY181" s="166" t="s">
        <v>219</v>
      </c>
    </row>
    <row r="182" spans="2:65" s="1" customFormat="1" ht="16.5" customHeight="1">
      <c r="B182" s="33"/>
      <c r="C182" s="138" t="s">
        <v>8</v>
      </c>
      <c r="D182" s="138" t="s">
        <v>221</v>
      </c>
      <c r="E182" s="139" t="s">
        <v>1232</v>
      </c>
      <c r="F182" s="140" t="s">
        <v>1233</v>
      </c>
      <c r="G182" s="141" t="s">
        <v>272</v>
      </c>
      <c r="H182" s="142">
        <v>4.7210000000000001</v>
      </c>
      <c r="I182" s="143"/>
      <c r="J182" s="144">
        <f>ROUND(I182*H182,2)</f>
        <v>0</v>
      </c>
      <c r="K182" s="140" t="s">
        <v>254</v>
      </c>
      <c r="L182" s="33"/>
      <c r="M182" s="145" t="s">
        <v>1</v>
      </c>
      <c r="N182" s="146" t="s">
        <v>52</v>
      </c>
      <c r="P182" s="147">
        <f>O182*H182</f>
        <v>0</v>
      </c>
      <c r="Q182" s="147">
        <v>0</v>
      </c>
      <c r="R182" s="147">
        <f>Q182*H182</f>
        <v>0</v>
      </c>
      <c r="S182" s="147">
        <v>0</v>
      </c>
      <c r="T182" s="148">
        <f>S182*H182</f>
        <v>0</v>
      </c>
      <c r="AR182" s="149" t="s">
        <v>226</v>
      </c>
      <c r="AT182" s="149" t="s">
        <v>221</v>
      </c>
      <c r="AU182" s="149" t="s">
        <v>96</v>
      </c>
      <c r="AY182" s="17" t="s">
        <v>219</v>
      </c>
      <c r="BE182" s="150">
        <f>IF(N182="základní",J182,0)</f>
        <v>0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7" t="s">
        <v>94</v>
      </c>
      <c r="BK182" s="150">
        <f>ROUND(I182*H182,2)</f>
        <v>0</v>
      </c>
      <c r="BL182" s="17" t="s">
        <v>226</v>
      </c>
      <c r="BM182" s="149" t="s">
        <v>3444</v>
      </c>
    </row>
    <row r="183" spans="2:65" s="1" customFormat="1" ht="11.25">
      <c r="B183" s="33"/>
      <c r="D183" s="179" t="s">
        <v>256</v>
      </c>
      <c r="F183" s="180" t="s">
        <v>1235</v>
      </c>
      <c r="I183" s="181"/>
      <c r="L183" s="33"/>
      <c r="M183" s="182"/>
      <c r="T183" s="57"/>
      <c r="AT183" s="17" t="s">
        <v>256</v>
      </c>
      <c r="AU183" s="17" t="s">
        <v>96</v>
      </c>
    </row>
    <row r="184" spans="2:65" s="14" customFormat="1" ht="11.25">
      <c r="B184" s="165"/>
      <c r="D184" s="152" t="s">
        <v>228</v>
      </c>
      <c r="E184" s="166" t="s">
        <v>1</v>
      </c>
      <c r="F184" s="167" t="s">
        <v>3445</v>
      </c>
      <c r="H184" s="168">
        <v>19.457999999999998</v>
      </c>
      <c r="I184" s="169"/>
      <c r="L184" s="165"/>
      <c r="M184" s="170"/>
      <c r="T184" s="171"/>
      <c r="AT184" s="166" t="s">
        <v>228</v>
      </c>
      <c r="AU184" s="166" t="s">
        <v>96</v>
      </c>
      <c r="AV184" s="14" t="s">
        <v>96</v>
      </c>
      <c r="AW184" s="14" t="s">
        <v>42</v>
      </c>
      <c r="AX184" s="14" t="s">
        <v>87</v>
      </c>
      <c r="AY184" s="166" t="s">
        <v>219</v>
      </c>
    </row>
    <row r="185" spans="2:65" s="12" customFormat="1" ht="11.25">
      <c r="B185" s="151"/>
      <c r="D185" s="152" t="s">
        <v>228</v>
      </c>
      <c r="E185" s="153" t="s">
        <v>1</v>
      </c>
      <c r="F185" s="154" t="s">
        <v>3446</v>
      </c>
      <c r="H185" s="153" t="s">
        <v>1</v>
      </c>
      <c r="I185" s="155"/>
      <c r="L185" s="151"/>
      <c r="M185" s="156"/>
      <c r="T185" s="157"/>
      <c r="AT185" s="153" t="s">
        <v>228</v>
      </c>
      <c r="AU185" s="153" t="s">
        <v>96</v>
      </c>
      <c r="AV185" s="12" t="s">
        <v>94</v>
      </c>
      <c r="AW185" s="12" t="s">
        <v>42</v>
      </c>
      <c r="AX185" s="12" t="s">
        <v>87</v>
      </c>
      <c r="AY185" s="153" t="s">
        <v>219</v>
      </c>
    </row>
    <row r="186" spans="2:65" s="14" customFormat="1" ht="11.25">
      <c r="B186" s="165"/>
      <c r="D186" s="152" t="s">
        <v>228</v>
      </c>
      <c r="E186" s="166" t="s">
        <v>1</v>
      </c>
      <c r="F186" s="167" t="s">
        <v>3447</v>
      </c>
      <c r="H186" s="168">
        <v>-2.8679999999999999</v>
      </c>
      <c r="I186" s="169"/>
      <c r="L186" s="165"/>
      <c r="M186" s="170"/>
      <c r="T186" s="171"/>
      <c r="AT186" s="166" t="s">
        <v>228</v>
      </c>
      <c r="AU186" s="166" t="s">
        <v>96</v>
      </c>
      <c r="AV186" s="14" t="s">
        <v>96</v>
      </c>
      <c r="AW186" s="14" t="s">
        <v>42</v>
      </c>
      <c r="AX186" s="14" t="s">
        <v>87</v>
      </c>
      <c r="AY186" s="166" t="s">
        <v>219</v>
      </c>
    </row>
    <row r="187" spans="2:65" s="14" customFormat="1" ht="11.25">
      <c r="B187" s="165"/>
      <c r="D187" s="152" t="s">
        <v>228</v>
      </c>
      <c r="E187" s="166" t="s">
        <v>1</v>
      </c>
      <c r="F187" s="167" t="s">
        <v>3448</v>
      </c>
      <c r="H187" s="168">
        <v>-0.77300000000000002</v>
      </c>
      <c r="I187" s="169"/>
      <c r="L187" s="165"/>
      <c r="M187" s="170"/>
      <c r="T187" s="171"/>
      <c r="AT187" s="166" t="s">
        <v>228</v>
      </c>
      <c r="AU187" s="166" t="s">
        <v>96</v>
      </c>
      <c r="AV187" s="14" t="s">
        <v>96</v>
      </c>
      <c r="AW187" s="14" t="s">
        <v>42</v>
      </c>
      <c r="AX187" s="14" t="s">
        <v>87</v>
      </c>
      <c r="AY187" s="166" t="s">
        <v>219</v>
      </c>
    </row>
    <row r="188" spans="2:65" s="12" customFormat="1" ht="11.25">
      <c r="B188" s="151"/>
      <c r="D188" s="152" t="s">
        <v>228</v>
      </c>
      <c r="E188" s="153" t="s">
        <v>1</v>
      </c>
      <c r="F188" s="154" t="s">
        <v>3449</v>
      </c>
      <c r="H188" s="153" t="s">
        <v>1</v>
      </c>
      <c r="I188" s="155"/>
      <c r="L188" s="151"/>
      <c r="M188" s="156"/>
      <c r="T188" s="157"/>
      <c r="AT188" s="153" t="s">
        <v>228</v>
      </c>
      <c r="AU188" s="153" t="s">
        <v>96</v>
      </c>
      <c r="AV188" s="12" t="s">
        <v>94</v>
      </c>
      <c r="AW188" s="12" t="s">
        <v>42</v>
      </c>
      <c r="AX188" s="12" t="s">
        <v>87</v>
      </c>
      <c r="AY188" s="153" t="s">
        <v>219</v>
      </c>
    </row>
    <row r="189" spans="2:65" s="14" customFormat="1" ht="11.25">
      <c r="B189" s="165"/>
      <c r="D189" s="152" t="s">
        <v>228</v>
      </c>
      <c r="E189" s="166" t="s">
        <v>1</v>
      </c>
      <c r="F189" s="167" t="s">
        <v>3450</v>
      </c>
      <c r="H189" s="168">
        <v>-6.1879999999999997</v>
      </c>
      <c r="I189" s="169"/>
      <c r="L189" s="165"/>
      <c r="M189" s="170"/>
      <c r="T189" s="171"/>
      <c r="AT189" s="166" t="s">
        <v>228</v>
      </c>
      <c r="AU189" s="166" t="s">
        <v>96</v>
      </c>
      <c r="AV189" s="14" t="s">
        <v>96</v>
      </c>
      <c r="AW189" s="14" t="s">
        <v>42</v>
      </c>
      <c r="AX189" s="14" t="s">
        <v>87</v>
      </c>
      <c r="AY189" s="166" t="s">
        <v>219</v>
      </c>
    </row>
    <row r="190" spans="2:65" s="14" customFormat="1" ht="11.25">
      <c r="B190" s="165"/>
      <c r="D190" s="152" t="s">
        <v>228</v>
      </c>
      <c r="E190" s="166" t="s">
        <v>1</v>
      </c>
      <c r="F190" s="167" t="s">
        <v>3451</v>
      </c>
      <c r="H190" s="168">
        <v>-4.7969999999999997</v>
      </c>
      <c r="I190" s="169"/>
      <c r="L190" s="165"/>
      <c r="M190" s="170"/>
      <c r="T190" s="171"/>
      <c r="AT190" s="166" t="s">
        <v>228</v>
      </c>
      <c r="AU190" s="166" t="s">
        <v>96</v>
      </c>
      <c r="AV190" s="14" t="s">
        <v>96</v>
      </c>
      <c r="AW190" s="14" t="s">
        <v>42</v>
      </c>
      <c r="AX190" s="14" t="s">
        <v>87</v>
      </c>
      <c r="AY190" s="166" t="s">
        <v>219</v>
      </c>
    </row>
    <row r="191" spans="2:65" s="14" customFormat="1" ht="11.25">
      <c r="B191" s="165"/>
      <c r="D191" s="152" t="s">
        <v>228</v>
      </c>
      <c r="E191" s="166" t="s">
        <v>1</v>
      </c>
      <c r="F191" s="167" t="s">
        <v>3452</v>
      </c>
      <c r="H191" s="168">
        <v>-0.111</v>
      </c>
      <c r="I191" s="169"/>
      <c r="L191" s="165"/>
      <c r="M191" s="170"/>
      <c r="T191" s="171"/>
      <c r="AT191" s="166" t="s">
        <v>228</v>
      </c>
      <c r="AU191" s="166" t="s">
        <v>96</v>
      </c>
      <c r="AV191" s="14" t="s">
        <v>96</v>
      </c>
      <c r="AW191" s="14" t="s">
        <v>42</v>
      </c>
      <c r="AX191" s="14" t="s">
        <v>87</v>
      </c>
      <c r="AY191" s="166" t="s">
        <v>219</v>
      </c>
    </row>
    <row r="192" spans="2:65" s="15" customFormat="1" ht="11.25">
      <c r="B192" s="172"/>
      <c r="D192" s="152" t="s">
        <v>228</v>
      </c>
      <c r="E192" s="173" t="s">
        <v>3395</v>
      </c>
      <c r="F192" s="174" t="s">
        <v>262</v>
      </c>
      <c r="H192" s="175">
        <v>4.7210000000000001</v>
      </c>
      <c r="I192" s="176"/>
      <c r="L192" s="172"/>
      <c r="M192" s="177"/>
      <c r="T192" s="178"/>
      <c r="AT192" s="173" t="s">
        <v>228</v>
      </c>
      <c r="AU192" s="173" t="s">
        <v>96</v>
      </c>
      <c r="AV192" s="15" t="s">
        <v>226</v>
      </c>
      <c r="AW192" s="15" t="s">
        <v>42</v>
      </c>
      <c r="AX192" s="15" t="s">
        <v>94</v>
      </c>
      <c r="AY192" s="173" t="s">
        <v>219</v>
      </c>
    </row>
    <row r="193" spans="2:65" s="1" customFormat="1" ht="16.5" customHeight="1">
      <c r="B193" s="33"/>
      <c r="C193" s="183" t="s">
        <v>338</v>
      </c>
      <c r="D193" s="183" t="s">
        <v>472</v>
      </c>
      <c r="E193" s="184" t="s">
        <v>3453</v>
      </c>
      <c r="F193" s="185" t="s">
        <v>3454</v>
      </c>
      <c r="G193" s="186" t="s">
        <v>319</v>
      </c>
      <c r="H193" s="187">
        <v>3.8879999999999999</v>
      </c>
      <c r="I193" s="188"/>
      <c r="J193" s="189">
        <f>ROUND(I193*H193,2)</f>
        <v>0</v>
      </c>
      <c r="K193" s="185" t="s">
        <v>2740</v>
      </c>
      <c r="L193" s="190"/>
      <c r="M193" s="191" t="s">
        <v>1</v>
      </c>
      <c r="N193" s="192" t="s">
        <v>52</v>
      </c>
      <c r="P193" s="147">
        <f>O193*H193</f>
        <v>0</v>
      </c>
      <c r="Q193" s="147">
        <v>0</v>
      </c>
      <c r="R193" s="147">
        <f>Q193*H193</f>
        <v>0</v>
      </c>
      <c r="S193" s="147">
        <v>0</v>
      </c>
      <c r="T193" s="148">
        <f>S193*H193</f>
        <v>0</v>
      </c>
      <c r="AR193" s="149" t="s">
        <v>295</v>
      </c>
      <c r="AT193" s="149" t="s">
        <v>472</v>
      </c>
      <c r="AU193" s="149" t="s">
        <v>96</v>
      </c>
      <c r="AY193" s="17" t="s">
        <v>219</v>
      </c>
      <c r="BE193" s="150">
        <f>IF(N193="základní",J193,0)</f>
        <v>0</v>
      </c>
      <c r="BF193" s="150">
        <f>IF(N193="snížená",J193,0)</f>
        <v>0</v>
      </c>
      <c r="BG193" s="150">
        <f>IF(N193="zákl. přenesená",J193,0)</f>
        <v>0</v>
      </c>
      <c r="BH193" s="150">
        <f>IF(N193="sníž. přenesená",J193,0)</f>
        <v>0</v>
      </c>
      <c r="BI193" s="150">
        <f>IF(N193="nulová",J193,0)</f>
        <v>0</v>
      </c>
      <c r="BJ193" s="17" t="s">
        <v>94</v>
      </c>
      <c r="BK193" s="150">
        <f>ROUND(I193*H193,2)</f>
        <v>0</v>
      </c>
      <c r="BL193" s="17" t="s">
        <v>226</v>
      </c>
      <c r="BM193" s="149" t="s">
        <v>3455</v>
      </c>
    </row>
    <row r="194" spans="2:65" s="12" customFormat="1" ht="11.25">
      <c r="B194" s="151"/>
      <c r="D194" s="152" t="s">
        <v>228</v>
      </c>
      <c r="E194" s="153" t="s">
        <v>1</v>
      </c>
      <c r="F194" s="154" t="s">
        <v>3456</v>
      </c>
      <c r="H194" s="153" t="s">
        <v>1</v>
      </c>
      <c r="I194" s="155"/>
      <c r="L194" s="151"/>
      <c r="M194" s="156"/>
      <c r="T194" s="157"/>
      <c r="AT194" s="153" t="s">
        <v>228</v>
      </c>
      <c r="AU194" s="153" t="s">
        <v>96</v>
      </c>
      <c r="AV194" s="12" t="s">
        <v>94</v>
      </c>
      <c r="AW194" s="12" t="s">
        <v>42</v>
      </c>
      <c r="AX194" s="12" t="s">
        <v>87</v>
      </c>
      <c r="AY194" s="153" t="s">
        <v>219</v>
      </c>
    </row>
    <row r="195" spans="2:65" s="14" customFormat="1" ht="11.25">
      <c r="B195" s="165"/>
      <c r="D195" s="152" t="s">
        <v>228</v>
      </c>
      <c r="E195" s="166" t="s">
        <v>1</v>
      </c>
      <c r="F195" s="167" t="s">
        <v>3457</v>
      </c>
      <c r="H195" s="168">
        <v>1.944</v>
      </c>
      <c r="I195" s="169"/>
      <c r="L195" s="165"/>
      <c r="M195" s="170"/>
      <c r="T195" s="171"/>
      <c r="AT195" s="166" t="s">
        <v>228</v>
      </c>
      <c r="AU195" s="166" t="s">
        <v>96</v>
      </c>
      <c r="AV195" s="14" t="s">
        <v>96</v>
      </c>
      <c r="AW195" s="14" t="s">
        <v>42</v>
      </c>
      <c r="AX195" s="14" t="s">
        <v>87</v>
      </c>
      <c r="AY195" s="166" t="s">
        <v>219</v>
      </c>
    </row>
    <row r="196" spans="2:65" s="15" customFormat="1" ht="11.25">
      <c r="B196" s="172"/>
      <c r="D196" s="152" t="s">
        <v>228</v>
      </c>
      <c r="E196" s="173" t="s">
        <v>3397</v>
      </c>
      <c r="F196" s="174" t="s">
        <v>262</v>
      </c>
      <c r="H196" s="175">
        <v>1.944</v>
      </c>
      <c r="I196" s="176"/>
      <c r="L196" s="172"/>
      <c r="M196" s="177"/>
      <c r="T196" s="178"/>
      <c r="AT196" s="173" t="s">
        <v>228</v>
      </c>
      <c r="AU196" s="173" t="s">
        <v>96</v>
      </c>
      <c r="AV196" s="15" t="s">
        <v>226</v>
      </c>
      <c r="AW196" s="15" t="s">
        <v>42</v>
      </c>
      <c r="AX196" s="15" t="s">
        <v>87</v>
      </c>
      <c r="AY196" s="173" t="s">
        <v>219</v>
      </c>
    </row>
    <row r="197" spans="2:65" s="14" customFormat="1" ht="11.25">
      <c r="B197" s="165"/>
      <c r="D197" s="152" t="s">
        <v>228</v>
      </c>
      <c r="E197" s="166" t="s">
        <v>1</v>
      </c>
      <c r="F197" s="167" t="s">
        <v>3458</v>
      </c>
      <c r="H197" s="168">
        <v>3.8879999999999999</v>
      </c>
      <c r="I197" s="169"/>
      <c r="L197" s="165"/>
      <c r="M197" s="170"/>
      <c r="T197" s="171"/>
      <c r="AT197" s="166" t="s">
        <v>228</v>
      </c>
      <c r="AU197" s="166" t="s">
        <v>96</v>
      </c>
      <c r="AV197" s="14" t="s">
        <v>96</v>
      </c>
      <c r="AW197" s="14" t="s">
        <v>42</v>
      </c>
      <c r="AX197" s="14" t="s">
        <v>87</v>
      </c>
      <c r="AY197" s="166" t="s">
        <v>219</v>
      </c>
    </row>
    <row r="198" spans="2:65" s="15" customFormat="1" ht="11.25">
      <c r="B198" s="172"/>
      <c r="D198" s="152" t="s">
        <v>228</v>
      </c>
      <c r="E198" s="173" t="s">
        <v>1</v>
      </c>
      <c r="F198" s="174" t="s">
        <v>262</v>
      </c>
      <c r="H198" s="175">
        <v>3.8879999999999999</v>
      </c>
      <c r="I198" s="176"/>
      <c r="L198" s="172"/>
      <c r="M198" s="177"/>
      <c r="T198" s="178"/>
      <c r="AT198" s="173" t="s">
        <v>228</v>
      </c>
      <c r="AU198" s="173" t="s">
        <v>96</v>
      </c>
      <c r="AV198" s="15" t="s">
        <v>226</v>
      </c>
      <c r="AW198" s="15" t="s">
        <v>42</v>
      </c>
      <c r="AX198" s="15" t="s">
        <v>94</v>
      </c>
      <c r="AY198" s="173" t="s">
        <v>219</v>
      </c>
    </row>
    <row r="199" spans="2:65" s="1" customFormat="1" ht="16.5" customHeight="1">
      <c r="B199" s="33"/>
      <c r="C199" s="138" t="s">
        <v>345</v>
      </c>
      <c r="D199" s="138" t="s">
        <v>221</v>
      </c>
      <c r="E199" s="139" t="s">
        <v>3459</v>
      </c>
      <c r="F199" s="140" t="s">
        <v>3460</v>
      </c>
      <c r="G199" s="141" t="s">
        <v>272</v>
      </c>
      <c r="H199" s="142">
        <v>6.149</v>
      </c>
      <c r="I199" s="143"/>
      <c r="J199" s="144">
        <f>ROUND(I199*H199,2)</f>
        <v>0</v>
      </c>
      <c r="K199" s="140" t="s">
        <v>2740</v>
      </c>
      <c r="L199" s="33"/>
      <c r="M199" s="145" t="s">
        <v>1</v>
      </c>
      <c r="N199" s="146" t="s">
        <v>52</v>
      </c>
      <c r="P199" s="147">
        <f>O199*H199</f>
        <v>0</v>
      </c>
      <c r="Q199" s="147">
        <v>2.9140000000000001</v>
      </c>
      <c r="R199" s="147">
        <f>Q199*H199</f>
        <v>17.918186000000002</v>
      </c>
      <c r="S199" s="147">
        <v>0</v>
      </c>
      <c r="T199" s="148">
        <f>S199*H199</f>
        <v>0</v>
      </c>
      <c r="AR199" s="149" t="s">
        <v>226</v>
      </c>
      <c r="AT199" s="149" t="s">
        <v>221</v>
      </c>
      <c r="AU199" s="149" t="s">
        <v>96</v>
      </c>
      <c r="AY199" s="17" t="s">
        <v>219</v>
      </c>
      <c r="BE199" s="150">
        <f>IF(N199="základní",J199,0)</f>
        <v>0</v>
      </c>
      <c r="BF199" s="150">
        <f>IF(N199="snížená",J199,0)</f>
        <v>0</v>
      </c>
      <c r="BG199" s="150">
        <f>IF(N199="zákl. přenesená",J199,0)</f>
        <v>0</v>
      </c>
      <c r="BH199" s="150">
        <f>IF(N199="sníž. přenesená",J199,0)</f>
        <v>0</v>
      </c>
      <c r="BI199" s="150">
        <f>IF(N199="nulová",J199,0)</f>
        <v>0</v>
      </c>
      <c r="BJ199" s="17" t="s">
        <v>94</v>
      </c>
      <c r="BK199" s="150">
        <f>ROUND(I199*H199,2)</f>
        <v>0</v>
      </c>
      <c r="BL199" s="17" t="s">
        <v>226</v>
      </c>
      <c r="BM199" s="149" t="s">
        <v>3461</v>
      </c>
    </row>
    <row r="200" spans="2:65" s="12" customFormat="1" ht="11.25">
      <c r="B200" s="151"/>
      <c r="D200" s="152" t="s">
        <v>228</v>
      </c>
      <c r="E200" s="153" t="s">
        <v>1</v>
      </c>
      <c r="F200" s="154" t="s">
        <v>3462</v>
      </c>
      <c r="H200" s="153" t="s">
        <v>1</v>
      </c>
      <c r="I200" s="155"/>
      <c r="L200" s="151"/>
      <c r="M200" s="156"/>
      <c r="T200" s="157"/>
      <c r="AT200" s="153" t="s">
        <v>228</v>
      </c>
      <c r="AU200" s="153" t="s">
        <v>96</v>
      </c>
      <c r="AV200" s="12" t="s">
        <v>94</v>
      </c>
      <c r="AW200" s="12" t="s">
        <v>42</v>
      </c>
      <c r="AX200" s="12" t="s">
        <v>87</v>
      </c>
      <c r="AY200" s="153" t="s">
        <v>219</v>
      </c>
    </row>
    <row r="201" spans="2:65" s="14" customFormat="1" ht="11.25">
      <c r="B201" s="165"/>
      <c r="D201" s="152" t="s">
        <v>228</v>
      </c>
      <c r="E201" s="166" t="s">
        <v>1</v>
      </c>
      <c r="F201" s="167" t="s">
        <v>3463</v>
      </c>
      <c r="H201" s="168">
        <v>3.5110000000000001</v>
      </c>
      <c r="I201" s="169"/>
      <c r="L201" s="165"/>
      <c r="M201" s="170"/>
      <c r="T201" s="171"/>
      <c r="AT201" s="166" t="s">
        <v>228</v>
      </c>
      <c r="AU201" s="166" t="s">
        <v>96</v>
      </c>
      <c r="AV201" s="14" t="s">
        <v>96</v>
      </c>
      <c r="AW201" s="14" t="s">
        <v>42</v>
      </c>
      <c r="AX201" s="14" t="s">
        <v>87</v>
      </c>
      <c r="AY201" s="166" t="s">
        <v>219</v>
      </c>
    </row>
    <row r="202" spans="2:65" s="14" customFormat="1" ht="11.25">
      <c r="B202" s="165"/>
      <c r="D202" s="152" t="s">
        <v>228</v>
      </c>
      <c r="E202" s="166" t="s">
        <v>1</v>
      </c>
      <c r="F202" s="167" t="s">
        <v>3464</v>
      </c>
      <c r="H202" s="168">
        <v>2.6379999999999999</v>
      </c>
      <c r="I202" s="169"/>
      <c r="L202" s="165"/>
      <c r="M202" s="170"/>
      <c r="T202" s="171"/>
      <c r="AT202" s="166" t="s">
        <v>228</v>
      </c>
      <c r="AU202" s="166" t="s">
        <v>96</v>
      </c>
      <c r="AV202" s="14" t="s">
        <v>96</v>
      </c>
      <c r="AW202" s="14" t="s">
        <v>42</v>
      </c>
      <c r="AX202" s="14" t="s">
        <v>87</v>
      </c>
      <c r="AY202" s="166" t="s">
        <v>219</v>
      </c>
    </row>
    <row r="203" spans="2:65" s="15" customFormat="1" ht="11.25">
      <c r="B203" s="172"/>
      <c r="D203" s="152" t="s">
        <v>228</v>
      </c>
      <c r="E203" s="173" t="s">
        <v>3375</v>
      </c>
      <c r="F203" s="174" t="s">
        <v>262</v>
      </c>
      <c r="H203" s="175">
        <v>6.149</v>
      </c>
      <c r="I203" s="176"/>
      <c r="L203" s="172"/>
      <c r="M203" s="177"/>
      <c r="T203" s="178"/>
      <c r="AT203" s="173" t="s">
        <v>228</v>
      </c>
      <c r="AU203" s="173" t="s">
        <v>96</v>
      </c>
      <c r="AV203" s="15" t="s">
        <v>226</v>
      </c>
      <c r="AW203" s="15" t="s">
        <v>42</v>
      </c>
      <c r="AX203" s="15" t="s">
        <v>94</v>
      </c>
      <c r="AY203" s="173" t="s">
        <v>219</v>
      </c>
    </row>
    <row r="204" spans="2:65" s="1" customFormat="1" ht="16.5" customHeight="1">
      <c r="B204" s="33"/>
      <c r="C204" s="138" t="s">
        <v>352</v>
      </c>
      <c r="D204" s="138" t="s">
        <v>221</v>
      </c>
      <c r="E204" s="139" t="s">
        <v>1797</v>
      </c>
      <c r="F204" s="140" t="s">
        <v>1798</v>
      </c>
      <c r="G204" s="141" t="s">
        <v>272</v>
      </c>
      <c r="H204" s="142">
        <v>2.7930000000000001</v>
      </c>
      <c r="I204" s="143"/>
      <c r="J204" s="144">
        <f>ROUND(I204*H204,2)</f>
        <v>0</v>
      </c>
      <c r="K204" s="140" t="s">
        <v>254</v>
      </c>
      <c r="L204" s="33"/>
      <c r="M204" s="145" t="s">
        <v>1</v>
      </c>
      <c r="N204" s="146" t="s">
        <v>52</v>
      </c>
      <c r="P204" s="147">
        <f>O204*H204</f>
        <v>0</v>
      </c>
      <c r="Q204" s="147">
        <v>0</v>
      </c>
      <c r="R204" s="147">
        <f>Q204*H204</f>
        <v>0</v>
      </c>
      <c r="S204" s="147">
        <v>0</v>
      </c>
      <c r="T204" s="148">
        <f>S204*H204</f>
        <v>0</v>
      </c>
      <c r="AR204" s="149" t="s">
        <v>226</v>
      </c>
      <c r="AT204" s="149" t="s">
        <v>221</v>
      </c>
      <c r="AU204" s="149" t="s">
        <v>96</v>
      </c>
      <c r="AY204" s="17" t="s">
        <v>219</v>
      </c>
      <c r="BE204" s="150">
        <f>IF(N204="základní",J204,0)</f>
        <v>0</v>
      </c>
      <c r="BF204" s="150">
        <f>IF(N204="snížená",J204,0)</f>
        <v>0</v>
      </c>
      <c r="BG204" s="150">
        <f>IF(N204="zákl. přenesená",J204,0)</f>
        <v>0</v>
      </c>
      <c r="BH204" s="150">
        <f>IF(N204="sníž. přenesená",J204,0)</f>
        <v>0</v>
      </c>
      <c r="BI204" s="150">
        <f>IF(N204="nulová",J204,0)</f>
        <v>0</v>
      </c>
      <c r="BJ204" s="17" t="s">
        <v>94</v>
      </c>
      <c r="BK204" s="150">
        <f>ROUND(I204*H204,2)</f>
        <v>0</v>
      </c>
      <c r="BL204" s="17" t="s">
        <v>226</v>
      </c>
      <c r="BM204" s="149" t="s">
        <v>3465</v>
      </c>
    </row>
    <row r="205" spans="2:65" s="1" customFormat="1" ht="11.25">
      <c r="B205" s="33"/>
      <c r="D205" s="179" t="s">
        <v>256</v>
      </c>
      <c r="F205" s="180" t="s">
        <v>1800</v>
      </c>
      <c r="I205" s="181"/>
      <c r="L205" s="33"/>
      <c r="M205" s="182"/>
      <c r="T205" s="57"/>
      <c r="AT205" s="17" t="s">
        <v>256</v>
      </c>
      <c r="AU205" s="17" t="s">
        <v>96</v>
      </c>
    </row>
    <row r="206" spans="2:65" s="14" customFormat="1" ht="11.25">
      <c r="B206" s="165"/>
      <c r="D206" s="152" t="s">
        <v>228</v>
      </c>
      <c r="E206" s="166" t="s">
        <v>1</v>
      </c>
      <c r="F206" s="167" t="s">
        <v>3466</v>
      </c>
      <c r="H206" s="168">
        <v>2.2040000000000002</v>
      </c>
      <c r="I206" s="169"/>
      <c r="L206" s="165"/>
      <c r="M206" s="170"/>
      <c r="T206" s="171"/>
      <c r="AT206" s="166" t="s">
        <v>228</v>
      </c>
      <c r="AU206" s="166" t="s">
        <v>96</v>
      </c>
      <c r="AV206" s="14" t="s">
        <v>96</v>
      </c>
      <c r="AW206" s="14" t="s">
        <v>42</v>
      </c>
      <c r="AX206" s="14" t="s">
        <v>87</v>
      </c>
      <c r="AY206" s="166" t="s">
        <v>219</v>
      </c>
    </row>
    <row r="207" spans="2:65" s="14" customFormat="1" ht="11.25">
      <c r="B207" s="165"/>
      <c r="D207" s="152" t="s">
        <v>228</v>
      </c>
      <c r="E207" s="166" t="s">
        <v>1</v>
      </c>
      <c r="F207" s="167" t="s">
        <v>3467</v>
      </c>
      <c r="H207" s="168">
        <v>0.58899999999999997</v>
      </c>
      <c r="I207" s="169"/>
      <c r="L207" s="165"/>
      <c r="M207" s="170"/>
      <c r="T207" s="171"/>
      <c r="AT207" s="166" t="s">
        <v>228</v>
      </c>
      <c r="AU207" s="166" t="s">
        <v>96</v>
      </c>
      <c r="AV207" s="14" t="s">
        <v>96</v>
      </c>
      <c r="AW207" s="14" t="s">
        <v>42</v>
      </c>
      <c r="AX207" s="14" t="s">
        <v>87</v>
      </c>
      <c r="AY207" s="166" t="s">
        <v>219</v>
      </c>
    </row>
    <row r="208" spans="2:65" s="15" customFormat="1" ht="11.25">
      <c r="B208" s="172"/>
      <c r="D208" s="152" t="s">
        <v>228</v>
      </c>
      <c r="E208" s="173" t="s">
        <v>3378</v>
      </c>
      <c r="F208" s="174" t="s">
        <v>262</v>
      </c>
      <c r="H208" s="175">
        <v>2.7930000000000001</v>
      </c>
      <c r="I208" s="176"/>
      <c r="L208" s="172"/>
      <c r="M208" s="177"/>
      <c r="T208" s="178"/>
      <c r="AT208" s="173" t="s">
        <v>228</v>
      </c>
      <c r="AU208" s="173" t="s">
        <v>96</v>
      </c>
      <c r="AV208" s="15" t="s">
        <v>226</v>
      </c>
      <c r="AW208" s="15" t="s">
        <v>42</v>
      </c>
      <c r="AX208" s="15" t="s">
        <v>94</v>
      </c>
      <c r="AY208" s="173" t="s">
        <v>219</v>
      </c>
    </row>
    <row r="209" spans="2:65" s="1" customFormat="1" ht="16.5" customHeight="1">
      <c r="B209" s="33"/>
      <c r="C209" s="183" t="s">
        <v>359</v>
      </c>
      <c r="D209" s="183" t="s">
        <v>472</v>
      </c>
      <c r="E209" s="184" t="s">
        <v>3468</v>
      </c>
      <c r="F209" s="185" t="s">
        <v>3469</v>
      </c>
      <c r="G209" s="186" t="s">
        <v>319</v>
      </c>
      <c r="H209" s="187">
        <v>5.298</v>
      </c>
      <c r="I209" s="188"/>
      <c r="J209" s="189">
        <f>ROUND(I209*H209,2)</f>
        <v>0</v>
      </c>
      <c r="K209" s="185" t="s">
        <v>254</v>
      </c>
      <c r="L209" s="190"/>
      <c r="M209" s="191" t="s">
        <v>1</v>
      </c>
      <c r="N209" s="192" t="s">
        <v>52</v>
      </c>
      <c r="P209" s="147">
        <f>O209*H209</f>
        <v>0</v>
      </c>
      <c r="Q209" s="147">
        <v>0</v>
      </c>
      <c r="R209" s="147">
        <f>Q209*H209</f>
        <v>0</v>
      </c>
      <c r="S209" s="147">
        <v>0</v>
      </c>
      <c r="T209" s="148">
        <f>S209*H209</f>
        <v>0</v>
      </c>
      <c r="AR209" s="149" t="s">
        <v>295</v>
      </c>
      <c r="AT209" s="149" t="s">
        <v>472</v>
      </c>
      <c r="AU209" s="149" t="s">
        <v>96</v>
      </c>
      <c r="AY209" s="17" t="s">
        <v>219</v>
      </c>
      <c r="BE209" s="150">
        <f>IF(N209="základní",J209,0)</f>
        <v>0</v>
      </c>
      <c r="BF209" s="150">
        <f>IF(N209="snížená",J209,0)</f>
        <v>0</v>
      </c>
      <c r="BG209" s="150">
        <f>IF(N209="zákl. přenesená",J209,0)</f>
        <v>0</v>
      </c>
      <c r="BH209" s="150">
        <f>IF(N209="sníž. přenesená",J209,0)</f>
        <v>0</v>
      </c>
      <c r="BI209" s="150">
        <f>IF(N209="nulová",J209,0)</f>
        <v>0</v>
      </c>
      <c r="BJ209" s="17" t="s">
        <v>94</v>
      </c>
      <c r="BK209" s="150">
        <f>ROUND(I209*H209,2)</f>
        <v>0</v>
      </c>
      <c r="BL209" s="17" t="s">
        <v>226</v>
      </c>
      <c r="BM209" s="149" t="s">
        <v>3470</v>
      </c>
    </row>
    <row r="210" spans="2:65" s="14" customFormat="1" ht="11.25">
      <c r="B210" s="165"/>
      <c r="D210" s="152" t="s">
        <v>228</v>
      </c>
      <c r="E210" s="166" t="s">
        <v>1</v>
      </c>
      <c r="F210" s="167" t="s">
        <v>3471</v>
      </c>
      <c r="H210" s="168">
        <v>5.298</v>
      </c>
      <c r="I210" s="169"/>
      <c r="L210" s="165"/>
      <c r="M210" s="170"/>
      <c r="T210" s="171"/>
      <c r="AT210" s="166" t="s">
        <v>228</v>
      </c>
      <c r="AU210" s="166" t="s">
        <v>96</v>
      </c>
      <c r="AV210" s="14" t="s">
        <v>96</v>
      </c>
      <c r="AW210" s="14" t="s">
        <v>42</v>
      </c>
      <c r="AX210" s="14" t="s">
        <v>94</v>
      </c>
      <c r="AY210" s="166" t="s">
        <v>219</v>
      </c>
    </row>
    <row r="211" spans="2:65" s="1" customFormat="1" ht="16.5" customHeight="1">
      <c r="B211" s="33"/>
      <c r="C211" s="138" t="s">
        <v>366</v>
      </c>
      <c r="D211" s="138" t="s">
        <v>221</v>
      </c>
      <c r="E211" s="139" t="s">
        <v>719</v>
      </c>
      <c r="F211" s="140" t="s">
        <v>720</v>
      </c>
      <c r="G211" s="141" t="s">
        <v>272</v>
      </c>
      <c r="H211" s="142">
        <v>8.9420000000000002</v>
      </c>
      <c r="I211" s="143"/>
      <c r="J211" s="144">
        <f>ROUND(I211*H211,2)</f>
        <v>0</v>
      </c>
      <c r="K211" s="140" t="s">
        <v>254</v>
      </c>
      <c r="L211" s="33"/>
      <c r="M211" s="145" t="s">
        <v>1</v>
      </c>
      <c r="N211" s="146" t="s">
        <v>52</v>
      </c>
      <c r="P211" s="147">
        <f>O211*H211</f>
        <v>0</v>
      </c>
      <c r="Q211" s="147">
        <v>0</v>
      </c>
      <c r="R211" s="147">
        <f>Q211*H211</f>
        <v>0</v>
      </c>
      <c r="S211" s="147">
        <v>0</v>
      </c>
      <c r="T211" s="148">
        <f>S211*H211</f>
        <v>0</v>
      </c>
      <c r="AR211" s="149" t="s">
        <v>226</v>
      </c>
      <c r="AT211" s="149" t="s">
        <v>221</v>
      </c>
      <c r="AU211" s="149" t="s">
        <v>96</v>
      </c>
      <c r="AY211" s="17" t="s">
        <v>219</v>
      </c>
      <c r="BE211" s="150">
        <f>IF(N211="základní",J211,0)</f>
        <v>0</v>
      </c>
      <c r="BF211" s="150">
        <f>IF(N211="snížená",J211,0)</f>
        <v>0</v>
      </c>
      <c r="BG211" s="150">
        <f>IF(N211="zákl. přenesená",J211,0)</f>
        <v>0</v>
      </c>
      <c r="BH211" s="150">
        <f>IF(N211="sníž. přenesená",J211,0)</f>
        <v>0</v>
      </c>
      <c r="BI211" s="150">
        <f>IF(N211="nulová",J211,0)</f>
        <v>0</v>
      </c>
      <c r="BJ211" s="17" t="s">
        <v>94</v>
      </c>
      <c r="BK211" s="150">
        <f>ROUND(I211*H211,2)</f>
        <v>0</v>
      </c>
      <c r="BL211" s="17" t="s">
        <v>226</v>
      </c>
      <c r="BM211" s="149" t="s">
        <v>3472</v>
      </c>
    </row>
    <row r="212" spans="2:65" s="1" customFormat="1" ht="11.25">
      <c r="B212" s="33"/>
      <c r="D212" s="179" t="s">
        <v>256</v>
      </c>
      <c r="F212" s="180" t="s">
        <v>722</v>
      </c>
      <c r="I212" s="181"/>
      <c r="L212" s="33"/>
      <c r="M212" s="182"/>
      <c r="T212" s="57"/>
      <c r="AT212" s="17" t="s">
        <v>256</v>
      </c>
      <c r="AU212" s="17" t="s">
        <v>96</v>
      </c>
    </row>
    <row r="213" spans="2:65" s="14" customFormat="1" ht="11.25">
      <c r="B213" s="165"/>
      <c r="D213" s="152" t="s">
        <v>228</v>
      </c>
      <c r="E213" s="166" t="s">
        <v>1</v>
      </c>
      <c r="F213" s="167" t="s">
        <v>3473</v>
      </c>
      <c r="H213" s="168">
        <v>8.9420000000000002</v>
      </c>
      <c r="I213" s="169"/>
      <c r="L213" s="165"/>
      <c r="M213" s="170"/>
      <c r="T213" s="171"/>
      <c r="AT213" s="166" t="s">
        <v>228</v>
      </c>
      <c r="AU213" s="166" t="s">
        <v>96</v>
      </c>
      <c r="AV213" s="14" t="s">
        <v>96</v>
      </c>
      <c r="AW213" s="14" t="s">
        <v>42</v>
      </c>
      <c r="AX213" s="14" t="s">
        <v>94</v>
      </c>
      <c r="AY213" s="166" t="s">
        <v>219</v>
      </c>
    </row>
    <row r="214" spans="2:65" s="1" customFormat="1" ht="21.75" customHeight="1">
      <c r="B214" s="33"/>
      <c r="C214" s="138" t="s">
        <v>373</v>
      </c>
      <c r="D214" s="138" t="s">
        <v>221</v>
      </c>
      <c r="E214" s="139" t="s">
        <v>3474</v>
      </c>
      <c r="F214" s="140" t="s">
        <v>3475</v>
      </c>
      <c r="G214" s="141" t="s">
        <v>272</v>
      </c>
      <c r="H214" s="142">
        <v>8.9420000000000002</v>
      </c>
      <c r="I214" s="143"/>
      <c r="J214" s="144">
        <f>ROUND(I214*H214,2)</f>
        <v>0</v>
      </c>
      <c r="K214" s="140" t="s">
        <v>254</v>
      </c>
      <c r="L214" s="33"/>
      <c r="M214" s="145" t="s">
        <v>1</v>
      </c>
      <c r="N214" s="146" t="s">
        <v>52</v>
      </c>
      <c r="P214" s="147">
        <f>O214*H214</f>
        <v>0</v>
      </c>
      <c r="Q214" s="147">
        <v>0</v>
      </c>
      <c r="R214" s="147">
        <f>Q214*H214</f>
        <v>0</v>
      </c>
      <c r="S214" s="147">
        <v>0</v>
      </c>
      <c r="T214" s="148">
        <f>S214*H214</f>
        <v>0</v>
      </c>
      <c r="AR214" s="149" t="s">
        <v>226</v>
      </c>
      <c r="AT214" s="149" t="s">
        <v>221</v>
      </c>
      <c r="AU214" s="149" t="s">
        <v>96</v>
      </c>
      <c r="AY214" s="17" t="s">
        <v>219</v>
      </c>
      <c r="BE214" s="150">
        <f>IF(N214="základní",J214,0)</f>
        <v>0</v>
      </c>
      <c r="BF214" s="150">
        <f>IF(N214="snížená",J214,0)</f>
        <v>0</v>
      </c>
      <c r="BG214" s="150">
        <f>IF(N214="zákl. přenesená",J214,0)</f>
        <v>0</v>
      </c>
      <c r="BH214" s="150">
        <f>IF(N214="sníž. přenesená",J214,0)</f>
        <v>0</v>
      </c>
      <c r="BI214" s="150">
        <f>IF(N214="nulová",J214,0)</f>
        <v>0</v>
      </c>
      <c r="BJ214" s="17" t="s">
        <v>94</v>
      </c>
      <c r="BK214" s="150">
        <f>ROUND(I214*H214,2)</f>
        <v>0</v>
      </c>
      <c r="BL214" s="17" t="s">
        <v>226</v>
      </c>
      <c r="BM214" s="149" t="s">
        <v>3476</v>
      </c>
    </row>
    <row r="215" spans="2:65" s="1" customFormat="1" ht="11.25">
      <c r="B215" s="33"/>
      <c r="D215" s="179" t="s">
        <v>256</v>
      </c>
      <c r="F215" s="180" t="s">
        <v>3477</v>
      </c>
      <c r="I215" s="181"/>
      <c r="L215" s="33"/>
      <c r="M215" s="182"/>
      <c r="T215" s="57"/>
      <c r="AT215" s="17" t="s">
        <v>256</v>
      </c>
      <c r="AU215" s="17" t="s">
        <v>96</v>
      </c>
    </row>
    <row r="216" spans="2:65" s="1" customFormat="1" ht="39">
      <c r="B216" s="33"/>
      <c r="D216" s="152" t="s">
        <v>3478</v>
      </c>
      <c r="F216" s="203" t="s">
        <v>3479</v>
      </c>
      <c r="I216" s="181"/>
      <c r="L216" s="33"/>
      <c r="M216" s="182"/>
      <c r="T216" s="57"/>
      <c r="AT216" s="17" t="s">
        <v>3478</v>
      </c>
      <c r="AU216" s="17" t="s">
        <v>96</v>
      </c>
    </row>
    <row r="217" spans="2:65" s="11" customFormat="1" ht="22.9" customHeight="1">
      <c r="B217" s="126"/>
      <c r="D217" s="127" t="s">
        <v>86</v>
      </c>
      <c r="E217" s="136" t="s">
        <v>96</v>
      </c>
      <c r="F217" s="136" t="s">
        <v>1915</v>
      </c>
      <c r="I217" s="129"/>
      <c r="J217" s="137">
        <f>BK217</f>
        <v>0</v>
      </c>
      <c r="L217" s="126"/>
      <c r="M217" s="131"/>
      <c r="P217" s="132">
        <f>SUM(P218:P223)</f>
        <v>0</v>
      </c>
      <c r="R217" s="132">
        <f>SUM(R218:R223)</f>
        <v>4.1868000000000001E-3</v>
      </c>
      <c r="T217" s="133">
        <f>SUM(T218:T223)</f>
        <v>0</v>
      </c>
      <c r="AR217" s="127" t="s">
        <v>94</v>
      </c>
      <c r="AT217" s="134" t="s">
        <v>86</v>
      </c>
      <c r="AU217" s="134" t="s">
        <v>94</v>
      </c>
      <c r="AY217" s="127" t="s">
        <v>219</v>
      </c>
      <c r="BK217" s="135">
        <f>SUM(BK218:BK223)</f>
        <v>0</v>
      </c>
    </row>
    <row r="218" spans="2:65" s="1" customFormat="1" ht="16.5" customHeight="1">
      <c r="B218" s="33"/>
      <c r="C218" s="138" t="s">
        <v>379</v>
      </c>
      <c r="D218" s="138" t="s">
        <v>221</v>
      </c>
      <c r="E218" s="139" t="s">
        <v>3480</v>
      </c>
      <c r="F218" s="140" t="s">
        <v>3481</v>
      </c>
      <c r="G218" s="141" t="s">
        <v>224</v>
      </c>
      <c r="H218" s="142">
        <v>9.1950000000000003</v>
      </c>
      <c r="I218" s="143"/>
      <c r="J218" s="144">
        <f>ROUND(I218*H218,2)</f>
        <v>0</v>
      </c>
      <c r="K218" s="140" t="s">
        <v>254</v>
      </c>
      <c r="L218" s="33"/>
      <c r="M218" s="145" t="s">
        <v>1</v>
      </c>
      <c r="N218" s="146" t="s">
        <v>52</v>
      </c>
      <c r="P218" s="147">
        <f>O218*H218</f>
        <v>0</v>
      </c>
      <c r="Q218" s="147">
        <v>1E-4</v>
      </c>
      <c r="R218" s="147">
        <f>Q218*H218</f>
        <v>9.1950000000000007E-4</v>
      </c>
      <c r="S218" s="147">
        <v>0</v>
      </c>
      <c r="T218" s="148">
        <f>S218*H218</f>
        <v>0</v>
      </c>
      <c r="AR218" s="149" t="s">
        <v>226</v>
      </c>
      <c r="AT218" s="149" t="s">
        <v>221</v>
      </c>
      <c r="AU218" s="149" t="s">
        <v>96</v>
      </c>
      <c r="AY218" s="17" t="s">
        <v>219</v>
      </c>
      <c r="BE218" s="150">
        <f>IF(N218="základní",J218,0)</f>
        <v>0</v>
      </c>
      <c r="BF218" s="150">
        <f>IF(N218="snížená",J218,0)</f>
        <v>0</v>
      </c>
      <c r="BG218" s="150">
        <f>IF(N218="zákl. přenesená",J218,0)</f>
        <v>0</v>
      </c>
      <c r="BH218" s="150">
        <f>IF(N218="sníž. přenesená",J218,0)</f>
        <v>0</v>
      </c>
      <c r="BI218" s="150">
        <f>IF(N218="nulová",J218,0)</f>
        <v>0</v>
      </c>
      <c r="BJ218" s="17" t="s">
        <v>94</v>
      </c>
      <c r="BK218" s="150">
        <f>ROUND(I218*H218,2)</f>
        <v>0</v>
      </c>
      <c r="BL218" s="17" t="s">
        <v>226</v>
      </c>
      <c r="BM218" s="149" t="s">
        <v>3482</v>
      </c>
    </row>
    <row r="219" spans="2:65" s="1" customFormat="1" ht="11.25">
      <c r="B219" s="33"/>
      <c r="D219" s="179" t="s">
        <v>256</v>
      </c>
      <c r="F219" s="180" t="s">
        <v>3483</v>
      </c>
      <c r="I219" s="181"/>
      <c r="L219" s="33"/>
      <c r="M219" s="182"/>
      <c r="T219" s="57"/>
      <c r="AT219" s="17" t="s">
        <v>256</v>
      </c>
      <c r="AU219" s="17" t="s">
        <v>96</v>
      </c>
    </row>
    <row r="220" spans="2:65" s="12" customFormat="1" ht="11.25">
      <c r="B220" s="151"/>
      <c r="D220" s="152" t="s">
        <v>228</v>
      </c>
      <c r="E220" s="153" t="s">
        <v>1</v>
      </c>
      <c r="F220" s="154" t="s">
        <v>3484</v>
      </c>
      <c r="H220" s="153" t="s">
        <v>1</v>
      </c>
      <c r="I220" s="155"/>
      <c r="L220" s="151"/>
      <c r="M220" s="156"/>
      <c r="T220" s="157"/>
      <c r="AT220" s="153" t="s">
        <v>228</v>
      </c>
      <c r="AU220" s="153" t="s">
        <v>96</v>
      </c>
      <c r="AV220" s="12" t="s">
        <v>94</v>
      </c>
      <c r="AW220" s="12" t="s">
        <v>42</v>
      </c>
      <c r="AX220" s="12" t="s">
        <v>87</v>
      </c>
      <c r="AY220" s="153" t="s">
        <v>219</v>
      </c>
    </row>
    <row r="221" spans="2:65" s="14" customFormat="1" ht="11.25">
      <c r="B221" s="165"/>
      <c r="D221" s="152" t="s">
        <v>228</v>
      </c>
      <c r="E221" s="166" t="s">
        <v>1</v>
      </c>
      <c r="F221" s="167" t="s">
        <v>3485</v>
      </c>
      <c r="H221" s="168">
        <v>9.1950000000000003</v>
      </c>
      <c r="I221" s="169"/>
      <c r="L221" s="165"/>
      <c r="M221" s="170"/>
      <c r="T221" s="171"/>
      <c r="AT221" s="166" t="s">
        <v>228</v>
      </c>
      <c r="AU221" s="166" t="s">
        <v>96</v>
      </c>
      <c r="AV221" s="14" t="s">
        <v>96</v>
      </c>
      <c r="AW221" s="14" t="s">
        <v>42</v>
      </c>
      <c r="AX221" s="14" t="s">
        <v>94</v>
      </c>
      <c r="AY221" s="166" t="s">
        <v>219</v>
      </c>
    </row>
    <row r="222" spans="2:65" s="1" customFormat="1" ht="16.5" customHeight="1">
      <c r="B222" s="33"/>
      <c r="C222" s="183" t="s">
        <v>387</v>
      </c>
      <c r="D222" s="183" t="s">
        <v>472</v>
      </c>
      <c r="E222" s="184" t="s">
        <v>3486</v>
      </c>
      <c r="F222" s="185" t="s">
        <v>3487</v>
      </c>
      <c r="G222" s="186" t="s">
        <v>224</v>
      </c>
      <c r="H222" s="187">
        <v>10.891</v>
      </c>
      <c r="I222" s="188"/>
      <c r="J222" s="189">
        <f>ROUND(I222*H222,2)</f>
        <v>0</v>
      </c>
      <c r="K222" s="185" t="s">
        <v>2740</v>
      </c>
      <c r="L222" s="190"/>
      <c r="M222" s="191" t="s">
        <v>1</v>
      </c>
      <c r="N222" s="192" t="s">
        <v>52</v>
      </c>
      <c r="P222" s="147">
        <f>O222*H222</f>
        <v>0</v>
      </c>
      <c r="Q222" s="147">
        <v>2.9999999999999997E-4</v>
      </c>
      <c r="R222" s="147">
        <f>Q222*H222</f>
        <v>3.2672999999999999E-3</v>
      </c>
      <c r="S222" s="147">
        <v>0</v>
      </c>
      <c r="T222" s="148">
        <f>S222*H222</f>
        <v>0</v>
      </c>
      <c r="AR222" s="149" t="s">
        <v>295</v>
      </c>
      <c r="AT222" s="149" t="s">
        <v>472</v>
      </c>
      <c r="AU222" s="149" t="s">
        <v>96</v>
      </c>
      <c r="AY222" s="17" t="s">
        <v>219</v>
      </c>
      <c r="BE222" s="150">
        <f>IF(N222="základní",J222,0)</f>
        <v>0</v>
      </c>
      <c r="BF222" s="150">
        <f>IF(N222="snížená",J222,0)</f>
        <v>0</v>
      </c>
      <c r="BG222" s="150">
        <f>IF(N222="zákl. přenesená",J222,0)</f>
        <v>0</v>
      </c>
      <c r="BH222" s="150">
        <f>IF(N222="sníž. přenesená",J222,0)</f>
        <v>0</v>
      </c>
      <c r="BI222" s="150">
        <f>IF(N222="nulová",J222,0)</f>
        <v>0</v>
      </c>
      <c r="BJ222" s="17" t="s">
        <v>94</v>
      </c>
      <c r="BK222" s="150">
        <f>ROUND(I222*H222,2)</f>
        <v>0</v>
      </c>
      <c r="BL222" s="17" t="s">
        <v>226</v>
      </c>
      <c r="BM222" s="149" t="s">
        <v>3488</v>
      </c>
    </row>
    <row r="223" spans="2:65" s="14" customFormat="1" ht="11.25">
      <c r="B223" s="165"/>
      <c r="D223" s="152" t="s">
        <v>228</v>
      </c>
      <c r="F223" s="167" t="s">
        <v>3489</v>
      </c>
      <c r="H223" s="168">
        <v>10.891</v>
      </c>
      <c r="I223" s="169"/>
      <c r="L223" s="165"/>
      <c r="M223" s="170"/>
      <c r="T223" s="171"/>
      <c r="AT223" s="166" t="s">
        <v>228</v>
      </c>
      <c r="AU223" s="166" t="s">
        <v>96</v>
      </c>
      <c r="AV223" s="14" t="s">
        <v>96</v>
      </c>
      <c r="AW223" s="14" t="s">
        <v>4</v>
      </c>
      <c r="AX223" s="14" t="s">
        <v>94</v>
      </c>
      <c r="AY223" s="166" t="s">
        <v>219</v>
      </c>
    </row>
    <row r="224" spans="2:65" s="11" customFormat="1" ht="22.9" customHeight="1">
      <c r="B224" s="126"/>
      <c r="D224" s="127" t="s">
        <v>86</v>
      </c>
      <c r="E224" s="136" t="s">
        <v>226</v>
      </c>
      <c r="F224" s="136" t="s">
        <v>1287</v>
      </c>
      <c r="I224" s="129"/>
      <c r="J224" s="137">
        <f>BK224</f>
        <v>0</v>
      </c>
      <c r="L224" s="126"/>
      <c r="M224" s="131"/>
      <c r="P224" s="132">
        <f>SUM(P225:P263)</f>
        <v>0</v>
      </c>
      <c r="R224" s="132">
        <f>SUM(R225:R263)</f>
        <v>1.9832063999999998</v>
      </c>
      <c r="T224" s="133">
        <f>SUM(T225:T263)</f>
        <v>0</v>
      </c>
      <c r="AR224" s="127" t="s">
        <v>94</v>
      </c>
      <c r="AT224" s="134" t="s">
        <v>86</v>
      </c>
      <c r="AU224" s="134" t="s">
        <v>94</v>
      </c>
      <c r="AY224" s="127" t="s">
        <v>219</v>
      </c>
      <c r="BK224" s="135">
        <f>SUM(BK225:BK263)</f>
        <v>0</v>
      </c>
    </row>
    <row r="225" spans="2:65" s="1" customFormat="1" ht="16.5" customHeight="1">
      <c r="B225" s="33"/>
      <c r="C225" s="138" t="s">
        <v>7</v>
      </c>
      <c r="D225" s="138" t="s">
        <v>221</v>
      </c>
      <c r="E225" s="139" t="s">
        <v>3490</v>
      </c>
      <c r="F225" s="140" t="s">
        <v>3491</v>
      </c>
      <c r="G225" s="141" t="s">
        <v>272</v>
      </c>
      <c r="H225" s="142">
        <v>0.84799999999999998</v>
      </c>
      <c r="I225" s="143"/>
      <c r="J225" s="144">
        <f>ROUND(I225*H225,2)</f>
        <v>0</v>
      </c>
      <c r="K225" s="140" t="s">
        <v>254</v>
      </c>
      <c r="L225" s="33"/>
      <c r="M225" s="145" t="s">
        <v>1</v>
      </c>
      <c r="N225" s="146" t="s">
        <v>52</v>
      </c>
      <c r="P225" s="147">
        <f>O225*H225</f>
        <v>0</v>
      </c>
      <c r="Q225" s="147">
        <v>0</v>
      </c>
      <c r="R225" s="147">
        <f>Q225*H225</f>
        <v>0</v>
      </c>
      <c r="S225" s="147">
        <v>0</v>
      </c>
      <c r="T225" s="148">
        <f>S225*H225</f>
        <v>0</v>
      </c>
      <c r="AR225" s="149" t="s">
        <v>226</v>
      </c>
      <c r="AT225" s="149" t="s">
        <v>221</v>
      </c>
      <c r="AU225" s="149" t="s">
        <v>96</v>
      </c>
      <c r="AY225" s="17" t="s">
        <v>219</v>
      </c>
      <c r="BE225" s="150">
        <f>IF(N225="základní",J225,0)</f>
        <v>0</v>
      </c>
      <c r="BF225" s="150">
        <f>IF(N225="snížená",J225,0)</f>
        <v>0</v>
      </c>
      <c r="BG225" s="150">
        <f>IF(N225="zákl. přenesená",J225,0)</f>
        <v>0</v>
      </c>
      <c r="BH225" s="150">
        <f>IF(N225="sníž. přenesená",J225,0)</f>
        <v>0</v>
      </c>
      <c r="BI225" s="150">
        <f>IF(N225="nulová",J225,0)</f>
        <v>0</v>
      </c>
      <c r="BJ225" s="17" t="s">
        <v>94</v>
      </c>
      <c r="BK225" s="150">
        <f>ROUND(I225*H225,2)</f>
        <v>0</v>
      </c>
      <c r="BL225" s="17" t="s">
        <v>226</v>
      </c>
      <c r="BM225" s="149" t="s">
        <v>3492</v>
      </c>
    </row>
    <row r="226" spans="2:65" s="1" customFormat="1" ht="11.25">
      <c r="B226" s="33"/>
      <c r="D226" s="179" t="s">
        <v>256</v>
      </c>
      <c r="F226" s="180" t="s">
        <v>3493</v>
      </c>
      <c r="I226" s="181"/>
      <c r="L226" s="33"/>
      <c r="M226" s="182"/>
      <c r="T226" s="57"/>
      <c r="AT226" s="17" t="s">
        <v>256</v>
      </c>
      <c r="AU226" s="17" t="s">
        <v>96</v>
      </c>
    </row>
    <row r="227" spans="2:65" s="14" customFormat="1" ht="11.25">
      <c r="B227" s="165"/>
      <c r="D227" s="152" t="s">
        <v>228</v>
      </c>
      <c r="E227" s="166" t="s">
        <v>1</v>
      </c>
      <c r="F227" s="167" t="s">
        <v>3494</v>
      </c>
      <c r="H227" s="168">
        <v>0.66400000000000003</v>
      </c>
      <c r="I227" s="169"/>
      <c r="L227" s="165"/>
      <c r="M227" s="170"/>
      <c r="T227" s="171"/>
      <c r="AT227" s="166" t="s">
        <v>228</v>
      </c>
      <c r="AU227" s="166" t="s">
        <v>96</v>
      </c>
      <c r="AV227" s="14" t="s">
        <v>96</v>
      </c>
      <c r="AW227" s="14" t="s">
        <v>42</v>
      </c>
      <c r="AX227" s="14" t="s">
        <v>87</v>
      </c>
      <c r="AY227" s="166" t="s">
        <v>219</v>
      </c>
    </row>
    <row r="228" spans="2:65" s="14" customFormat="1" ht="11.25">
      <c r="B228" s="165"/>
      <c r="D228" s="152" t="s">
        <v>228</v>
      </c>
      <c r="E228" s="166" t="s">
        <v>1</v>
      </c>
      <c r="F228" s="167" t="s">
        <v>3495</v>
      </c>
      <c r="H228" s="168">
        <v>0.184</v>
      </c>
      <c r="I228" s="169"/>
      <c r="L228" s="165"/>
      <c r="M228" s="170"/>
      <c r="T228" s="171"/>
      <c r="AT228" s="166" t="s">
        <v>228</v>
      </c>
      <c r="AU228" s="166" t="s">
        <v>96</v>
      </c>
      <c r="AV228" s="14" t="s">
        <v>96</v>
      </c>
      <c r="AW228" s="14" t="s">
        <v>42</v>
      </c>
      <c r="AX228" s="14" t="s">
        <v>87</v>
      </c>
      <c r="AY228" s="166" t="s">
        <v>219</v>
      </c>
    </row>
    <row r="229" spans="2:65" s="15" customFormat="1" ht="11.25">
      <c r="B229" s="172"/>
      <c r="D229" s="152" t="s">
        <v>228</v>
      </c>
      <c r="E229" s="173" t="s">
        <v>3369</v>
      </c>
      <c r="F229" s="174" t="s">
        <v>262</v>
      </c>
      <c r="H229" s="175">
        <v>0.84799999999999998</v>
      </c>
      <c r="I229" s="176"/>
      <c r="L229" s="172"/>
      <c r="M229" s="177"/>
      <c r="T229" s="178"/>
      <c r="AT229" s="173" t="s">
        <v>228</v>
      </c>
      <c r="AU229" s="173" t="s">
        <v>96</v>
      </c>
      <c r="AV229" s="15" t="s">
        <v>226</v>
      </c>
      <c r="AW229" s="15" t="s">
        <v>42</v>
      </c>
      <c r="AX229" s="15" t="s">
        <v>94</v>
      </c>
      <c r="AY229" s="173" t="s">
        <v>219</v>
      </c>
    </row>
    <row r="230" spans="2:65" s="1" customFormat="1" ht="16.5" customHeight="1">
      <c r="B230" s="33"/>
      <c r="C230" s="138" t="s">
        <v>399</v>
      </c>
      <c r="D230" s="138" t="s">
        <v>221</v>
      </c>
      <c r="E230" s="139" t="s">
        <v>3496</v>
      </c>
      <c r="F230" s="140" t="s">
        <v>3497</v>
      </c>
      <c r="G230" s="141" t="s">
        <v>272</v>
      </c>
      <c r="H230" s="142">
        <v>1.839</v>
      </c>
      <c r="I230" s="143"/>
      <c r="J230" s="144">
        <f>ROUND(I230*H230,2)</f>
        <v>0</v>
      </c>
      <c r="K230" s="140" t="s">
        <v>2740</v>
      </c>
      <c r="L230" s="33"/>
      <c r="M230" s="145" t="s">
        <v>1</v>
      </c>
      <c r="N230" s="146" t="s">
        <v>52</v>
      </c>
      <c r="P230" s="147">
        <f>O230*H230</f>
        <v>0</v>
      </c>
      <c r="Q230" s="147">
        <v>0</v>
      </c>
      <c r="R230" s="147">
        <f>Q230*H230</f>
        <v>0</v>
      </c>
      <c r="S230" s="147">
        <v>0</v>
      </c>
      <c r="T230" s="148">
        <f>S230*H230</f>
        <v>0</v>
      </c>
      <c r="AR230" s="149" t="s">
        <v>226</v>
      </c>
      <c r="AT230" s="149" t="s">
        <v>221</v>
      </c>
      <c r="AU230" s="149" t="s">
        <v>96</v>
      </c>
      <c r="AY230" s="17" t="s">
        <v>219</v>
      </c>
      <c r="BE230" s="150">
        <f>IF(N230="základní",J230,0)</f>
        <v>0</v>
      </c>
      <c r="BF230" s="150">
        <f>IF(N230="snížená",J230,0)</f>
        <v>0</v>
      </c>
      <c r="BG230" s="150">
        <f>IF(N230="zákl. přenesená",J230,0)</f>
        <v>0</v>
      </c>
      <c r="BH230" s="150">
        <f>IF(N230="sníž. přenesená",J230,0)</f>
        <v>0</v>
      </c>
      <c r="BI230" s="150">
        <f>IF(N230="nulová",J230,0)</f>
        <v>0</v>
      </c>
      <c r="BJ230" s="17" t="s">
        <v>94</v>
      </c>
      <c r="BK230" s="150">
        <f>ROUND(I230*H230,2)</f>
        <v>0</v>
      </c>
      <c r="BL230" s="17" t="s">
        <v>226</v>
      </c>
      <c r="BM230" s="149" t="s">
        <v>3498</v>
      </c>
    </row>
    <row r="231" spans="2:65" s="14" customFormat="1" ht="11.25">
      <c r="B231" s="165"/>
      <c r="D231" s="152" t="s">
        <v>228</v>
      </c>
      <c r="E231" s="166" t="s">
        <v>1</v>
      </c>
      <c r="F231" s="167" t="s">
        <v>3499</v>
      </c>
      <c r="H231" s="168">
        <v>1.839</v>
      </c>
      <c r="I231" s="169"/>
      <c r="L231" s="165"/>
      <c r="M231" s="170"/>
      <c r="T231" s="171"/>
      <c r="AT231" s="166" t="s">
        <v>228</v>
      </c>
      <c r="AU231" s="166" t="s">
        <v>96</v>
      </c>
      <c r="AV231" s="14" t="s">
        <v>96</v>
      </c>
      <c r="AW231" s="14" t="s">
        <v>42</v>
      </c>
      <c r="AX231" s="14" t="s">
        <v>87</v>
      </c>
      <c r="AY231" s="166" t="s">
        <v>219</v>
      </c>
    </row>
    <row r="232" spans="2:65" s="15" customFormat="1" ht="11.25">
      <c r="B232" s="172"/>
      <c r="D232" s="152" t="s">
        <v>228</v>
      </c>
      <c r="E232" s="173" t="s">
        <v>3373</v>
      </c>
      <c r="F232" s="174" t="s">
        <v>262</v>
      </c>
      <c r="H232" s="175">
        <v>1.839</v>
      </c>
      <c r="I232" s="176"/>
      <c r="L232" s="172"/>
      <c r="M232" s="177"/>
      <c r="T232" s="178"/>
      <c r="AT232" s="173" t="s">
        <v>228</v>
      </c>
      <c r="AU232" s="173" t="s">
        <v>96</v>
      </c>
      <c r="AV232" s="15" t="s">
        <v>226</v>
      </c>
      <c r="AW232" s="15" t="s">
        <v>42</v>
      </c>
      <c r="AX232" s="15" t="s">
        <v>94</v>
      </c>
      <c r="AY232" s="173" t="s">
        <v>219</v>
      </c>
    </row>
    <row r="233" spans="2:65" s="1" customFormat="1" ht="16.5" customHeight="1">
      <c r="B233" s="33"/>
      <c r="C233" s="138" t="s">
        <v>409</v>
      </c>
      <c r="D233" s="138" t="s">
        <v>221</v>
      </c>
      <c r="E233" s="139" t="s">
        <v>719</v>
      </c>
      <c r="F233" s="140" t="s">
        <v>720</v>
      </c>
      <c r="G233" s="141" t="s">
        <v>272</v>
      </c>
      <c r="H233" s="142">
        <v>2.6869999999999998</v>
      </c>
      <c r="I233" s="143"/>
      <c r="J233" s="144">
        <f>ROUND(I233*H233,2)</f>
        <v>0</v>
      </c>
      <c r="K233" s="140" t="s">
        <v>254</v>
      </c>
      <c r="L233" s="33"/>
      <c r="M233" s="145" t="s">
        <v>1</v>
      </c>
      <c r="N233" s="146" t="s">
        <v>52</v>
      </c>
      <c r="P233" s="147">
        <f>O233*H233</f>
        <v>0</v>
      </c>
      <c r="Q233" s="147">
        <v>0</v>
      </c>
      <c r="R233" s="147">
        <f>Q233*H233</f>
        <v>0</v>
      </c>
      <c r="S233" s="147">
        <v>0</v>
      </c>
      <c r="T233" s="148">
        <f>S233*H233</f>
        <v>0</v>
      </c>
      <c r="AR233" s="149" t="s">
        <v>226</v>
      </c>
      <c r="AT233" s="149" t="s">
        <v>221</v>
      </c>
      <c r="AU233" s="149" t="s">
        <v>96</v>
      </c>
      <c r="AY233" s="17" t="s">
        <v>219</v>
      </c>
      <c r="BE233" s="150">
        <f>IF(N233="základní",J233,0)</f>
        <v>0</v>
      </c>
      <c r="BF233" s="150">
        <f>IF(N233="snížená",J233,0)</f>
        <v>0</v>
      </c>
      <c r="BG233" s="150">
        <f>IF(N233="zákl. přenesená",J233,0)</f>
        <v>0</v>
      </c>
      <c r="BH233" s="150">
        <f>IF(N233="sníž. přenesená",J233,0)</f>
        <v>0</v>
      </c>
      <c r="BI233" s="150">
        <f>IF(N233="nulová",J233,0)</f>
        <v>0</v>
      </c>
      <c r="BJ233" s="17" t="s">
        <v>94</v>
      </c>
      <c r="BK233" s="150">
        <f>ROUND(I233*H233,2)</f>
        <v>0</v>
      </c>
      <c r="BL233" s="17" t="s">
        <v>226</v>
      </c>
      <c r="BM233" s="149" t="s">
        <v>3500</v>
      </c>
    </row>
    <row r="234" spans="2:65" s="1" customFormat="1" ht="11.25">
      <c r="B234" s="33"/>
      <c r="D234" s="179" t="s">
        <v>256</v>
      </c>
      <c r="F234" s="180" t="s">
        <v>722</v>
      </c>
      <c r="I234" s="181"/>
      <c r="L234" s="33"/>
      <c r="M234" s="182"/>
      <c r="T234" s="57"/>
      <c r="AT234" s="17" t="s">
        <v>256</v>
      </c>
      <c r="AU234" s="17" t="s">
        <v>96</v>
      </c>
    </row>
    <row r="235" spans="2:65" s="14" customFormat="1" ht="11.25">
      <c r="B235" s="165"/>
      <c r="D235" s="152" t="s">
        <v>228</v>
      </c>
      <c r="E235" s="166" t="s">
        <v>1</v>
      </c>
      <c r="F235" s="167" t="s">
        <v>3501</v>
      </c>
      <c r="H235" s="168">
        <v>2.6869999999999998</v>
      </c>
      <c r="I235" s="169"/>
      <c r="L235" s="165"/>
      <c r="M235" s="170"/>
      <c r="T235" s="171"/>
      <c r="AT235" s="166" t="s">
        <v>228</v>
      </c>
      <c r="AU235" s="166" t="s">
        <v>96</v>
      </c>
      <c r="AV235" s="14" t="s">
        <v>96</v>
      </c>
      <c r="AW235" s="14" t="s">
        <v>42</v>
      </c>
      <c r="AX235" s="14" t="s">
        <v>94</v>
      </c>
      <c r="AY235" s="166" t="s">
        <v>219</v>
      </c>
    </row>
    <row r="236" spans="2:65" s="1" customFormat="1" ht="21.75" customHeight="1">
      <c r="B236" s="33"/>
      <c r="C236" s="138" t="s">
        <v>415</v>
      </c>
      <c r="D236" s="138" t="s">
        <v>221</v>
      </c>
      <c r="E236" s="139" t="s">
        <v>926</v>
      </c>
      <c r="F236" s="140" t="s">
        <v>927</v>
      </c>
      <c r="G236" s="141" t="s">
        <v>272</v>
      </c>
      <c r="H236" s="142">
        <v>2.6869999999999998</v>
      </c>
      <c r="I236" s="143"/>
      <c r="J236" s="144">
        <f>ROUND(I236*H236,2)</f>
        <v>0</v>
      </c>
      <c r="K236" s="140" t="s">
        <v>254</v>
      </c>
      <c r="L236" s="33"/>
      <c r="M236" s="145" t="s">
        <v>1</v>
      </c>
      <c r="N236" s="146" t="s">
        <v>52</v>
      </c>
      <c r="P236" s="147">
        <f>O236*H236</f>
        <v>0</v>
      </c>
      <c r="Q236" s="147">
        <v>0</v>
      </c>
      <c r="R236" s="147">
        <f>Q236*H236</f>
        <v>0</v>
      </c>
      <c r="S236" s="147">
        <v>0</v>
      </c>
      <c r="T236" s="148">
        <f>S236*H236</f>
        <v>0</v>
      </c>
      <c r="AR236" s="149" t="s">
        <v>226</v>
      </c>
      <c r="AT236" s="149" t="s">
        <v>221</v>
      </c>
      <c r="AU236" s="149" t="s">
        <v>96</v>
      </c>
      <c r="AY236" s="17" t="s">
        <v>219</v>
      </c>
      <c r="BE236" s="150">
        <f>IF(N236="základní",J236,0)</f>
        <v>0</v>
      </c>
      <c r="BF236" s="150">
        <f>IF(N236="snížená",J236,0)</f>
        <v>0</v>
      </c>
      <c r="BG236" s="150">
        <f>IF(N236="zákl. přenesená",J236,0)</f>
        <v>0</v>
      </c>
      <c r="BH236" s="150">
        <f>IF(N236="sníž. přenesená",J236,0)</f>
        <v>0</v>
      </c>
      <c r="BI236" s="150">
        <f>IF(N236="nulová",J236,0)</f>
        <v>0</v>
      </c>
      <c r="BJ236" s="17" t="s">
        <v>94</v>
      </c>
      <c r="BK236" s="150">
        <f>ROUND(I236*H236,2)</f>
        <v>0</v>
      </c>
      <c r="BL236" s="17" t="s">
        <v>226</v>
      </c>
      <c r="BM236" s="149" t="s">
        <v>3502</v>
      </c>
    </row>
    <row r="237" spans="2:65" s="1" customFormat="1" ht="11.25">
      <c r="B237" s="33"/>
      <c r="D237" s="179" t="s">
        <v>256</v>
      </c>
      <c r="F237" s="180" t="s">
        <v>929</v>
      </c>
      <c r="I237" s="181"/>
      <c r="L237" s="33"/>
      <c r="M237" s="182"/>
      <c r="T237" s="57"/>
      <c r="AT237" s="17" t="s">
        <v>256</v>
      </c>
      <c r="AU237" s="17" t="s">
        <v>96</v>
      </c>
    </row>
    <row r="238" spans="2:65" s="1" customFormat="1" ht="39">
      <c r="B238" s="33"/>
      <c r="D238" s="152" t="s">
        <v>3478</v>
      </c>
      <c r="F238" s="203" t="s">
        <v>3479</v>
      </c>
      <c r="I238" s="181"/>
      <c r="L238" s="33"/>
      <c r="M238" s="182"/>
      <c r="T238" s="57"/>
      <c r="AT238" s="17" t="s">
        <v>3478</v>
      </c>
      <c r="AU238" s="17" t="s">
        <v>96</v>
      </c>
    </row>
    <row r="239" spans="2:65" s="1" customFormat="1" ht="16.5" customHeight="1">
      <c r="B239" s="33"/>
      <c r="C239" s="138" t="s">
        <v>423</v>
      </c>
      <c r="D239" s="138" t="s">
        <v>221</v>
      </c>
      <c r="E239" s="139" t="s">
        <v>3503</v>
      </c>
      <c r="F239" s="140" t="s">
        <v>3504</v>
      </c>
      <c r="G239" s="141" t="s">
        <v>224</v>
      </c>
      <c r="H239" s="142">
        <v>1.452</v>
      </c>
      <c r="I239" s="143"/>
      <c r="J239" s="144">
        <f>ROUND(I239*H239,2)</f>
        <v>0</v>
      </c>
      <c r="K239" s="140" t="s">
        <v>254</v>
      </c>
      <c r="L239" s="33"/>
      <c r="M239" s="145" t="s">
        <v>1</v>
      </c>
      <c r="N239" s="146" t="s">
        <v>52</v>
      </c>
      <c r="P239" s="147">
        <f>O239*H239</f>
        <v>0</v>
      </c>
      <c r="Q239" s="147">
        <v>0.1837</v>
      </c>
      <c r="R239" s="147">
        <f>Q239*H239</f>
        <v>0.26673239999999998</v>
      </c>
      <c r="S239" s="147">
        <v>0</v>
      </c>
      <c r="T239" s="148">
        <f>S239*H239</f>
        <v>0</v>
      </c>
      <c r="AR239" s="149" t="s">
        <v>226</v>
      </c>
      <c r="AT239" s="149" t="s">
        <v>221</v>
      </c>
      <c r="AU239" s="149" t="s">
        <v>96</v>
      </c>
      <c r="AY239" s="17" t="s">
        <v>219</v>
      </c>
      <c r="BE239" s="150">
        <f>IF(N239="základní",J239,0)</f>
        <v>0</v>
      </c>
      <c r="BF239" s="150">
        <f>IF(N239="snížená",J239,0)</f>
        <v>0</v>
      </c>
      <c r="BG239" s="150">
        <f>IF(N239="zákl. přenesená",J239,0)</f>
        <v>0</v>
      </c>
      <c r="BH239" s="150">
        <f>IF(N239="sníž. přenesená",J239,0)</f>
        <v>0</v>
      </c>
      <c r="BI239" s="150">
        <f>IF(N239="nulová",J239,0)</f>
        <v>0</v>
      </c>
      <c r="BJ239" s="17" t="s">
        <v>94</v>
      </c>
      <c r="BK239" s="150">
        <f>ROUND(I239*H239,2)</f>
        <v>0</v>
      </c>
      <c r="BL239" s="17" t="s">
        <v>226</v>
      </c>
      <c r="BM239" s="149" t="s">
        <v>3505</v>
      </c>
    </row>
    <row r="240" spans="2:65" s="1" customFormat="1" ht="11.25">
      <c r="B240" s="33"/>
      <c r="D240" s="179" t="s">
        <v>256</v>
      </c>
      <c r="F240" s="180" t="s">
        <v>3506</v>
      </c>
      <c r="I240" s="181"/>
      <c r="L240" s="33"/>
      <c r="M240" s="182"/>
      <c r="T240" s="57"/>
      <c r="AT240" s="17" t="s">
        <v>256</v>
      </c>
      <c r="AU240" s="17" t="s">
        <v>96</v>
      </c>
    </row>
    <row r="241" spans="2:65" s="12" customFormat="1" ht="11.25">
      <c r="B241" s="151"/>
      <c r="D241" s="152" t="s">
        <v>228</v>
      </c>
      <c r="E241" s="153" t="s">
        <v>1</v>
      </c>
      <c r="F241" s="154" t="s">
        <v>3507</v>
      </c>
      <c r="H241" s="153" t="s">
        <v>1</v>
      </c>
      <c r="I241" s="155"/>
      <c r="L241" s="151"/>
      <c r="M241" s="156"/>
      <c r="T241" s="157"/>
      <c r="AT241" s="153" t="s">
        <v>228</v>
      </c>
      <c r="AU241" s="153" t="s">
        <v>96</v>
      </c>
      <c r="AV241" s="12" t="s">
        <v>94</v>
      </c>
      <c r="AW241" s="12" t="s">
        <v>42</v>
      </c>
      <c r="AX241" s="12" t="s">
        <v>87</v>
      </c>
      <c r="AY241" s="153" t="s">
        <v>219</v>
      </c>
    </row>
    <row r="242" spans="2:65" s="14" customFormat="1" ht="11.25">
      <c r="B242" s="165"/>
      <c r="D242" s="152" t="s">
        <v>228</v>
      </c>
      <c r="E242" s="166" t="s">
        <v>1</v>
      </c>
      <c r="F242" s="167" t="s">
        <v>3508</v>
      </c>
      <c r="H242" s="168">
        <v>1.1060000000000001</v>
      </c>
      <c r="I242" s="169"/>
      <c r="L242" s="165"/>
      <c r="M242" s="170"/>
      <c r="T242" s="171"/>
      <c r="AT242" s="166" t="s">
        <v>228</v>
      </c>
      <c r="AU242" s="166" t="s">
        <v>96</v>
      </c>
      <c r="AV242" s="14" t="s">
        <v>96</v>
      </c>
      <c r="AW242" s="14" t="s">
        <v>42</v>
      </c>
      <c r="AX242" s="14" t="s">
        <v>87</v>
      </c>
      <c r="AY242" s="166" t="s">
        <v>219</v>
      </c>
    </row>
    <row r="243" spans="2:65" s="12" customFormat="1" ht="11.25">
      <c r="B243" s="151"/>
      <c r="D243" s="152" t="s">
        <v>228</v>
      </c>
      <c r="E243" s="153" t="s">
        <v>1</v>
      </c>
      <c r="F243" s="154" t="s">
        <v>3509</v>
      </c>
      <c r="H243" s="153" t="s">
        <v>1</v>
      </c>
      <c r="I243" s="155"/>
      <c r="L243" s="151"/>
      <c r="M243" s="156"/>
      <c r="T243" s="157"/>
      <c r="AT243" s="153" t="s">
        <v>228</v>
      </c>
      <c r="AU243" s="153" t="s">
        <v>96</v>
      </c>
      <c r="AV243" s="12" t="s">
        <v>94</v>
      </c>
      <c r="AW243" s="12" t="s">
        <v>42</v>
      </c>
      <c r="AX243" s="12" t="s">
        <v>87</v>
      </c>
      <c r="AY243" s="153" t="s">
        <v>219</v>
      </c>
    </row>
    <row r="244" spans="2:65" s="14" customFormat="1" ht="11.25">
      <c r="B244" s="165"/>
      <c r="D244" s="152" t="s">
        <v>228</v>
      </c>
      <c r="E244" s="166" t="s">
        <v>1</v>
      </c>
      <c r="F244" s="167" t="s">
        <v>3510</v>
      </c>
      <c r="H244" s="168">
        <v>0.34599999999999997</v>
      </c>
      <c r="I244" s="169"/>
      <c r="L244" s="165"/>
      <c r="M244" s="170"/>
      <c r="T244" s="171"/>
      <c r="AT244" s="166" t="s">
        <v>228</v>
      </c>
      <c r="AU244" s="166" t="s">
        <v>96</v>
      </c>
      <c r="AV244" s="14" t="s">
        <v>96</v>
      </c>
      <c r="AW244" s="14" t="s">
        <v>42</v>
      </c>
      <c r="AX244" s="14" t="s">
        <v>87</v>
      </c>
      <c r="AY244" s="166" t="s">
        <v>219</v>
      </c>
    </row>
    <row r="245" spans="2:65" s="15" customFormat="1" ht="11.25">
      <c r="B245" s="172"/>
      <c r="D245" s="152" t="s">
        <v>228</v>
      </c>
      <c r="E245" s="173" t="s">
        <v>3367</v>
      </c>
      <c r="F245" s="174" t="s">
        <v>262</v>
      </c>
      <c r="H245" s="175">
        <v>1.452</v>
      </c>
      <c r="I245" s="176"/>
      <c r="L245" s="172"/>
      <c r="M245" s="177"/>
      <c r="T245" s="178"/>
      <c r="AT245" s="173" t="s">
        <v>228</v>
      </c>
      <c r="AU245" s="173" t="s">
        <v>96</v>
      </c>
      <c r="AV245" s="15" t="s">
        <v>226</v>
      </c>
      <c r="AW245" s="15" t="s">
        <v>42</v>
      </c>
      <c r="AX245" s="15" t="s">
        <v>94</v>
      </c>
      <c r="AY245" s="173" t="s">
        <v>219</v>
      </c>
    </row>
    <row r="246" spans="2:65" s="1" customFormat="1" ht="16.5" customHeight="1">
      <c r="B246" s="33"/>
      <c r="C246" s="183" t="s">
        <v>430</v>
      </c>
      <c r="D246" s="183" t="s">
        <v>472</v>
      </c>
      <c r="E246" s="184" t="s">
        <v>1372</v>
      </c>
      <c r="F246" s="185" t="s">
        <v>1373</v>
      </c>
      <c r="G246" s="186" t="s">
        <v>224</v>
      </c>
      <c r="H246" s="187">
        <v>1.4670000000000001</v>
      </c>
      <c r="I246" s="188"/>
      <c r="J246" s="189">
        <f>ROUND(I246*H246,2)</f>
        <v>0</v>
      </c>
      <c r="K246" s="185" t="s">
        <v>254</v>
      </c>
      <c r="L246" s="190"/>
      <c r="M246" s="191" t="s">
        <v>1</v>
      </c>
      <c r="N246" s="192" t="s">
        <v>52</v>
      </c>
      <c r="P246" s="147">
        <f>O246*H246</f>
        <v>0</v>
      </c>
      <c r="Q246" s="147">
        <v>0.222</v>
      </c>
      <c r="R246" s="147">
        <f>Q246*H246</f>
        <v>0.32567400000000002</v>
      </c>
      <c r="S246" s="147">
        <v>0</v>
      </c>
      <c r="T246" s="148">
        <f>S246*H246</f>
        <v>0</v>
      </c>
      <c r="AR246" s="149" t="s">
        <v>295</v>
      </c>
      <c r="AT246" s="149" t="s">
        <v>472</v>
      </c>
      <c r="AU246" s="149" t="s">
        <v>96</v>
      </c>
      <c r="AY246" s="17" t="s">
        <v>219</v>
      </c>
      <c r="BE246" s="150">
        <f>IF(N246="základní",J246,0)</f>
        <v>0</v>
      </c>
      <c r="BF246" s="150">
        <f>IF(N246="snížená",J246,0)</f>
        <v>0</v>
      </c>
      <c r="BG246" s="150">
        <f>IF(N246="zákl. přenesená",J246,0)</f>
        <v>0</v>
      </c>
      <c r="BH246" s="150">
        <f>IF(N246="sníž. přenesená",J246,0)</f>
        <v>0</v>
      </c>
      <c r="BI246" s="150">
        <f>IF(N246="nulová",J246,0)</f>
        <v>0</v>
      </c>
      <c r="BJ246" s="17" t="s">
        <v>94</v>
      </c>
      <c r="BK246" s="150">
        <f>ROUND(I246*H246,2)</f>
        <v>0</v>
      </c>
      <c r="BL246" s="17" t="s">
        <v>226</v>
      </c>
      <c r="BM246" s="149" t="s">
        <v>3511</v>
      </c>
    </row>
    <row r="247" spans="2:65" s="14" customFormat="1" ht="11.25">
      <c r="B247" s="165"/>
      <c r="D247" s="152" t="s">
        <v>228</v>
      </c>
      <c r="E247" s="166" t="s">
        <v>1</v>
      </c>
      <c r="F247" s="167" t="s">
        <v>3512</v>
      </c>
      <c r="H247" s="168">
        <v>1.4670000000000001</v>
      </c>
      <c r="I247" s="169"/>
      <c r="L247" s="165"/>
      <c r="M247" s="170"/>
      <c r="T247" s="171"/>
      <c r="AT247" s="166" t="s">
        <v>228</v>
      </c>
      <c r="AU247" s="166" t="s">
        <v>96</v>
      </c>
      <c r="AV247" s="14" t="s">
        <v>96</v>
      </c>
      <c r="AW247" s="14" t="s">
        <v>42</v>
      </c>
      <c r="AX247" s="14" t="s">
        <v>94</v>
      </c>
      <c r="AY247" s="166" t="s">
        <v>219</v>
      </c>
    </row>
    <row r="248" spans="2:65" s="1" customFormat="1" ht="21.75" customHeight="1">
      <c r="B248" s="33"/>
      <c r="C248" s="138" t="s">
        <v>435</v>
      </c>
      <c r="D248" s="138" t="s">
        <v>221</v>
      </c>
      <c r="E248" s="139" t="s">
        <v>3513</v>
      </c>
      <c r="F248" s="140" t="s">
        <v>3514</v>
      </c>
      <c r="G248" s="141" t="s">
        <v>224</v>
      </c>
      <c r="H248" s="142">
        <v>4.88</v>
      </c>
      <c r="I248" s="143"/>
      <c r="J248" s="144">
        <f>ROUND(I248*H248,2)</f>
        <v>0</v>
      </c>
      <c r="K248" s="140" t="s">
        <v>254</v>
      </c>
      <c r="L248" s="33"/>
      <c r="M248" s="145" t="s">
        <v>1</v>
      </c>
      <c r="N248" s="146" t="s">
        <v>52</v>
      </c>
      <c r="P248" s="147">
        <f>O248*H248</f>
        <v>0</v>
      </c>
      <c r="Q248" s="147">
        <v>0.28499999999999998</v>
      </c>
      <c r="R248" s="147">
        <f>Q248*H248</f>
        <v>1.3907999999999998</v>
      </c>
      <c r="S248" s="147">
        <v>0</v>
      </c>
      <c r="T248" s="148">
        <f>S248*H248</f>
        <v>0</v>
      </c>
      <c r="AR248" s="149" t="s">
        <v>226</v>
      </c>
      <c r="AT248" s="149" t="s">
        <v>221</v>
      </c>
      <c r="AU248" s="149" t="s">
        <v>96</v>
      </c>
      <c r="AY248" s="17" t="s">
        <v>219</v>
      </c>
      <c r="BE248" s="150">
        <f>IF(N248="základní",J248,0)</f>
        <v>0</v>
      </c>
      <c r="BF248" s="150">
        <f>IF(N248="snížená",J248,0)</f>
        <v>0</v>
      </c>
      <c r="BG248" s="150">
        <f>IF(N248="zákl. přenesená",J248,0)</f>
        <v>0</v>
      </c>
      <c r="BH248" s="150">
        <f>IF(N248="sníž. přenesená",J248,0)</f>
        <v>0</v>
      </c>
      <c r="BI248" s="150">
        <f>IF(N248="nulová",J248,0)</f>
        <v>0</v>
      </c>
      <c r="BJ248" s="17" t="s">
        <v>94</v>
      </c>
      <c r="BK248" s="150">
        <f>ROUND(I248*H248,2)</f>
        <v>0</v>
      </c>
      <c r="BL248" s="17" t="s">
        <v>226</v>
      </c>
      <c r="BM248" s="149" t="s">
        <v>3515</v>
      </c>
    </row>
    <row r="249" spans="2:65" s="1" customFormat="1" ht="11.25">
      <c r="B249" s="33"/>
      <c r="D249" s="179" t="s">
        <v>256</v>
      </c>
      <c r="F249" s="180" t="s">
        <v>3516</v>
      </c>
      <c r="I249" s="181"/>
      <c r="L249" s="33"/>
      <c r="M249" s="182"/>
      <c r="T249" s="57"/>
      <c r="AT249" s="17" t="s">
        <v>256</v>
      </c>
      <c r="AU249" s="17" t="s">
        <v>96</v>
      </c>
    </row>
    <row r="250" spans="2:65" s="12" customFormat="1" ht="11.25">
      <c r="B250" s="151"/>
      <c r="D250" s="152" t="s">
        <v>228</v>
      </c>
      <c r="E250" s="153" t="s">
        <v>1</v>
      </c>
      <c r="F250" s="154" t="s">
        <v>3517</v>
      </c>
      <c r="H250" s="153" t="s">
        <v>1</v>
      </c>
      <c r="I250" s="155"/>
      <c r="L250" s="151"/>
      <c r="M250" s="156"/>
      <c r="T250" s="157"/>
      <c r="AT250" s="153" t="s">
        <v>228</v>
      </c>
      <c r="AU250" s="153" t="s">
        <v>96</v>
      </c>
      <c r="AV250" s="12" t="s">
        <v>94</v>
      </c>
      <c r="AW250" s="12" t="s">
        <v>42</v>
      </c>
      <c r="AX250" s="12" t="s">
        <v>87</v>
      </c>
      <c r="AY250" s="153" t="s">
        <v>219</v>
      </c>
    </row>
    <row r="251" spans="2:65" s="14" customFormat="1" ht="11.25">
      <c r="B251" s="165"/>
      <c r="D251" s="152" t="s">
        <v>228</v>
      </c>
      <c r="E251" s="166" t="s">
        <v>1</v>
      </c>
      <c r="F251" s="167" t="s">
        <v>3518</v>
      </c>
      <c r="H251" s="168">
        <v>2.7370000000000001</v>
      </c>
      <c r="I251" s="169"/>
      <c r="L251" s="165"/>
      <c r="M251" s="170"/>
      <c r="T251" s="171"/>
      <c r="AT251" s="166" t="s">
        <v>228</v>
      </c>
      <c r="AU251" s="166" t="s">
        <v>96</v>
      </c>
      <c r="AV251" s="14" t="s">
        <v>96</v>
      </c>
      <c r="AW251" s="14" t="s">
        <v>42</v>
      </c>
      <c r="AX251" s="14" t="s">
        <v>87</v>
      </c>
      <c r="AY251" s="166" t="s">
        <v>219</v>
      </c>
    </row>
    <row r="252" spans="2:65" s="14" customFormat="1" ht="11.25">
      <c r="B252" s="165"/>
      <c r="D252" s="152" t="s">
        <v>228</v>
      </c>
      <c r="E252" s="166" t="s">
        <v>1</v>
      </c>
      <c r="F252" s="167" t="s">
        <v>3519</v>
      </c>
      <c r="H252" s="168">
        <v>-0.64300000000000002</v>
      </c>
      <c r="I252" s="169"/>
      <c r="L252" s="165"/>
      <c r="M252" s="170"/>
      <c r="T252" s="171"/>
      <c r="AT252" s="166" t="s">
        <v>228</v>
      </c>
      <c r="AU252" s="166" t="s">
        <v>96</v>
      </c>
      <c r="AV252" s="14" t="s">
        <v>96</v>
      </c>
      <c r="AW252" s="14" t="s">
        <v>42</v>
      </c>
      <c r="AX252" s="14" t="s">
        <v>87</v>
      </c>
      <c r="AY252" s="166" t="s">
        <v>219</v>
      </c>
    </row>
    <row r="253" spans="2:65" s="12" customFormat="1" ht="11.25">
      <c r="B253" s="151"/>
      <c r="D253" s="152" t="s">
        <v>228</v>
      </c>
      <c r="E253" s="153" t="s">
        <v>1</v>
      </c>
      <c r="F253" s="154" t="s">
        <v>3509</v>
      </c>
      <c r="H253" s="153" t="s">
        <v>1</v>
      </c>
      <c r="I253" s="155"/>
      <c r="L253" s="151"/>
      <c r="M253" s="156"/>
      <c r="T253" s="157"/>
      <c r="AT253" s="153" t="s">
        <v>228</v>
      </c>
      <c r="AU253" s="153" t="s">
        <v>96</v>
      </c>
      <c r="AV253" s="12" t="s">
        <v>94</v>
      </c>
      <c r="AW253" s="12" t="s">
        <v>42</v>
      </c>
      <c r="AX253" s="12" t="s">
        <v>87</v>
      </c>
      <c r="AY253" s="153" t="s">
        <v>219</v>
      </c>
    </row>
    <row r="254" spans="2:65" s="14" customFormat="1" ht="11.25">
      <c r="B254" s="165"/>
      <c r="D254" s="152" t="s">
        <v>228</v>
      </c>
      <c r="E254" s="166" t="s">
        <v>1</v>
      </c>
      <c r="F254" s="167" t="s">
        <v>3510</v>
      </c>
      <c r="H254" s="168">
        <v>0.34599999999999997</v>
      </c>
      <c r="I254" s="169"/>
      <c r="L254" s="165"/>
      <c r="M254" s="170"/>
      <c r="T254" s="171"/>
      <c r="AT254" s="166" t="s">
        <v>228</v>
      </c>
      <c r="AU254" s="166" t="s">
        <v>96</v>
      </c>
      <c r="AV254" s="14" t="s">
        <v>96</v>
      </c>
      <c r="AW254" s="14" t="s">
        <v>42</v>
      </c>
      <c r="AX254" s="14" t="s">
        <v>87</v>
      </c>
      <c r="AY254" s="166" t="s">
        <v>219</v>
      </c>
    </row>
    <row r="255" spans="2:65" s="15" customFormat="1" ht="11.25">
      <c r="B255" s="172"/>
      <c r="D255" s="152" t="s">
        <v>228</v>
      </c>
      <c r="E255" s="173" t="s">
        <v>3371</v>
      </c>
      <c r="F255" s="174" t="s">
        <v>262</v>
      </c>
      <c r="H255" s="175">
        <v>2.44</v>
      </c>
      <c r="I255" s="176"/>
      <c r="L255" s="172"/>
      <c r="M255" s="177"/>
      <c r="T255" s="178"/>
      <c r="AT255" s="173" t="s">
        <v>228</v>
      </c>
      <c r="AU255" s="173" t="s">
        <v>96</v>
      </c>
      <c r="AV255" s="15" t="s">
        <v>226</v>
      </c>
      <c r="AW255" s="15" t="s">
        <v>42</v>
      </c>
      <c r="AX255" s="15" t="s">
        <v>87</v>
      </c>
      <c r="AY255" s="173" t="s">
        <v>219</v>
      </c>
    </row>
    <row r="256" spans="2:65" s="14" customFormat="1" ht="11.25">
      <c r="B256" s="165"/>
      <c r="D256" s="152" t="s">
        <v>228</v>
      </c>
      <c r="E256" s="166" t="s">
        <v>1</v>
      </c>
      <c r="F256" s="167" t="s">
        <v>3520</v>
      </c>
      <c r="H256" s="168">
        <v>4.88</v>
      </c>
      <c r="I256" s="169"/>
      <c r="L256" s="165"/>
      <c r="M256" s="170"/>
      <c r="T256" s="171"/>
      <c r="AT256" s="166" t="s">
        <v>228</v>
      </c>
      <c r="AU256" s="166" t="s">
        <v>96</v>
      </c>
      <c r="AV256" s="14" t="s">
        <v>96</v>
      </c>
      <c r="AW256" s="14" t="s">
        <v>42</v>
      </c>
      <c r="AX256" s="14" t="s">
        <v>87</v>
      </c>
      <c r="AY256" s="166" t="s">
        <v>219</v>
      </c>
    </row>
    <row r="257" spans="2:65" s="15" customFormat="1" ht="11.25">
      <c r="B257" s="172"/>
      <c r="D257" s="152" t="s">
        <v>228</v>
      </c>
      <c r="E257" s="173" t="s">
        <v>1</v>
      </c>
      <c r="F257" s="174" t="s">
        <v>262</v>
      </c>
      <c r="H257" s="175">
        <v>4.88</v>
      </c>
      <c r="I257" s="176"/>
      <c r="L257" s="172"/>
      <c r="M257" s="177"/>
      <c r="T257" s="178"/>
      <c r="AT257" s="173" t="s">
        <v>228</v>
      </c>
      <c r="AU257" s="173" t="s">
        <v>96</v>
      </c>
      <c r="AV257" s="15" t="s">
        <v>226</v>
      </c>
      <c r="AW257" s="15" t="s">
        <v>42</v>
      </c>
      <c r="AX257" s="15" t="s">
        <v>94</v>
      </c>
      <c r="AY257" s="173" t="s">
        <v>219</v>
      </c>
    </row>
    <row r="258" spans="2:65" s="1" customFormat="1" ht="16.5" customHeight="1">
      <c r="B258" s="33"/>
      <c r="C258" s="138" t="s">
        <v>439</v>
      </c>
      <c r="D258" s="138" t="s">
        <v>221</v>
      </c>
      <c r="E258" s="139" t="s">
        <v>719</v>
      </c>
      <c r="F258" s="140" t="s">
        <v>720</v>
      </c>
      <c r="G258" s="141" t="s">
        <v>272</v>
      </c>
      <c r="H258" s="142">
        <v>0.73199999999999998</v>
      </c>
      <c r="I258" s="143"/>
      <c r="J258" s="144">
        <f>ROUND(I258*H258,2)</f>
        <v>0</v>
      </c>
      <c r="K258" s="140" t="s">
        <v>254</v>
      </c>
      <c r="L258" s="33"/>
      <c r="M258" s="145" t="s">
        <v>1</v>
      </c>
      <c r="N258" s="146" t="s">
        <v>52</v>
      </c>
      <c r="P258" s="147">
        <f>O258*H258</f>
        <v>0</v>
      </c>
      <c r="Q258" s="147">
        <v>0</v>
      </c>
      <c r="R258" s="147">
        <f>Q258*H258</f>
        <v>0</v>
      </c>
      <c r="S258" s="147">
        <v>0</v>
      </c>
      <c r="T258" s="148">
        <f>S258*H258</f>
        <v>0</v>
      </c>
      <c r="AR258" s="149" t="s">
        <v>226</v>
      </c>
      <c r="AT258" s="149" t="s">
        <v>221</v>
      </c>
      <c r="AU258" s="149" t="s">
        <v>96</v>
      </c>
      <c r="AY258" s="17" t="s">
        <v>219</v>
      </c>
      <c r="BE258" s="150">
        <f>IF(N258="základní",J258,0)</f>
        <v>0</v>
      </c>
      <c r="BF258" s="150">
        <f>IF(N258="snížená",J258,0)</f>
        <v>0</v>
      </c>
      <c r="BG258" s="150">
        <f>IF(N258="zákl. přenesená",J258,0)</f>
        <v>0</v>
      </c>
      <c r="BH258" s="150">
        <f>IF(N258="sníž. přenesená",J258,0)</f>
        <v>0</v>
      </c>
      <c r="BI258" s="150">
        <f>IF(N258="nulová",J258,0)</f>
        <v>0</v>
      </c>
      <c r="BJ258" s="17" t="s">
        <v>94</v>
      </c>
      <c r="BK258" s="150">
        <f>ROUND(I258*H258,2)</f>
        <v>0</v>
      </c>
      <c r="BL258" s="17" t="s">
        <v>226</v>
      </c>
      <c r="BM258" s="149" t="s">
        <v>3521</v>
      </c>
    </row>
    <row r="259" spans="2:65" s="1" customFormat="1" ht="11.25">
      <c r="B259" s="33"/>
      <c r="D259" s="179" t="s">
        <v>256</v>
      </c>
      <c r="F259" s="180" t="s">
        <v>722</v>
      </c>
      <c r="I259" s="181"/>
      <c r="L259" s="33"/>
      <c r="M259" s="182"/>
      <c r="T259" s="57"/>
      <c r="AT259" s="17" t="s">
        <v>256</v>
      </c>
      <c r="AU259" s="17" t="s">
        <v>96</v>
      </c>
    </row>
    <row r="260" spans="2:65" s="14" customFormat="1" ht="11.25">
      <c r="B260" s="165"/>
      <c r="D260" s="152" t="s">
        <v>228</v>
      </c>
      <c r="E260" s="166" t="s">
        <v>1</v>
      </c>
      <c r="F260" s="167" t="s">
        <v>3522</v>
      </c>
      <c r="H260" s="168">
        <v>0.73199999999999998</v>
      </c>
      <c r="I260" s="169"/>
      <c r="L260" s="165"/>
      <c r="M260" s="170"/>
      <c r="T260" s="171"/>
      <c r="AT260" s="166" t="s">
        <v>228</v>
      </c>
      <c r="AU260" s="166" t="s">
        <v>96</v>
      </c>
      <c r="AV260" s="14" t="s">
        <v>96</v>
      </c>
      <c r="AW260" s="14" t="s">
        <v>42</v>
      </c>
      <c r="AX260" s="14" t="s">
        <v>94</v>
      </c>
      <c r="AY260" s="166" t="s">
        <v>219</v>
      </c>
    </row>
    <row r="261" spans="2:65" s="1" customFormat="1" ht="21.75" customHeight="1">
      <c r="B261" s="33"/>
      <c r="C261" s="138" t="s">
        <v>444</v>
      </c>
      <c r="D261" s="138" t="s">
        <v>221</v>
      </c>
      <c r="E261" s="139" t="s">
        <v>926</v>
      </c>
      <c r="F261" s="140" t="s">
        <v>927</v>
      </c>
      <c r="G261" s="141" t="s">
        <v>272</v>
      </c>
      <c r="H261" s="142">
        <v>0.73199999999999998</v>
      </c>
      <c r="I261" s="143"/>
      <c r="J261" s="144">
        <f>ROUND(I261*H261,2)</f>
        <v>0</v>
      </c>
      <c r="K261" s="140" t="s">
        <v>254</v>
      </c>
      <c r="L261" s="33"/>
      <c r="M261" s="145" t="s">
        <v>1</v>
      </c>
      <c r="N261" s="146" t="s">
        <v>52</v>
      </c>
      <c r="P261" s="147">
        <f>O261*H261</f>
        <v>0</v>
      </c>
      <c r="Q261" s="147">
        <v>0</v>
      </c>
      <c r="R261" s="147">
        <f>Q261*H261</f>
        <v>0</v>
      </c>
      <c r="S261" s="147">
        <v>0</v>
      </c>
      <c r="T261" s="148">
        <f>S261*H261</f>
        <v>0</v>
      </c>
      <c r="AR261" s="149" t="s">
        <v>226</v>
      </c>
      <c r="AT261" s="149" t="s">
        <v>221</v>
      </c>
      <c r="AU261" s="149" t="s">
        <v>96</v>
      </c>
      <c r="AY261" s="17" t="s">
        <v>219</v>
      </c>
      <c r="BE261" s="150">
        <f>IF(N261="základní",J261,0)</f>
        <v>0</v>
      </c>
      <c r="BF261" s="150">
        <f>IF(N261="snížená",J261,0)</f>
        <v>0</v>
      </c>
      <c r="BG261" s="150">
        <f>IF(N261="zákl. přenesená",J261,0)</f>
        <v>0</v>
      </c>
      <c r="BH261" s="150">
        <f>IF(N261="sníž. přenesená",J261,0)</f>
        <v>0</v>
      </c>
      <c r="BI261" s="150">
        <f>IF(N261="nulová",J261,0)</f>
        <v>0</v>
      </c>
      <c r="BJ261" s="17" t="s">
        <v>94</v>
      </c>
      <c r="BK261" s="150">
        <f>ROUND(I261*H261,2)</f>
        <v>0</v>
      </c>
      <c r="BL261" s="17" t="s">
        <v>226</v>
      </c>
      <c r="BM261" s="149" t="s">
        <v>3523</v>
      </c>
    </row>
    <row r="262" spans="2:65" s="1" customFormat="1" ht="11.25">
      <c r="B262" s="33"/>
      <c r="D262" s="179" t="s">
        <v>256</v>
      </c>
      <c r="F262" s="180" t="s">
        <v>929</v>
      </c>
      <c r="I262" s="181"/>
      <c r="L262" s="33"/>
      <c r="M262" s="182"/>
      <c r="T262" s="57"/>
      <c r="AT262" s="17" t="s">
        <v>256</v>
      </c>
      <c r="AU262" s="17" t="s">
        <v>96</v>
      </c>
    </row>
    <row r="263" spans="2:65" s="1" customFormat="1" ht="39">
      <c r="B263" s="33"/>
      <c r="D263" s="152" t="s">
        <v>3478</v>
      </c>
      <c r="F263" s="203" t="s">
        <v>3479</v>
      </c>
      <c r="I263" s="181"/>
      <c r="L263" s="33"/>
      <c r="M263" s="182"/>
      <c r="T263" s="57"/>
      <c r="AT263" s="17" t="s">
        <v>3478</v>
      </c>
      <c r="AU263" s="17" t="s">
        <v>96</v>
      </c>
    </row>
    <row r="264" spans="2:65" s="11" customFormat="1" ht="22.9" customHeight="1">
      <c r="B264" s="126"/>
      <c r="D264" s="127" t="s">
        <v>86</v>
      </c>
      <c r="E264" s="136" t="s">
        <v>295</v>
      </c>
      <c r="F264" s="136" t="s">
        <v>2176</v>
      </c>
      <c r="I264" s="129"/>
      <c r="J264" s="137">
        <f>BK264</f>
        <v>0</v>
      </c>
      <c r="L264" s="126"/>
      <c r="M264" s="131"/>
      <c r="P264" s="132">
        <f>SUM(P265:P304)</f>
        <v>0</v>
      </c>
      <c r="R264" s="132">
        <f>SUM(R265:R304)</f>
        <v>1.00848695</v>
      </c>
      <c r="T264" s="133">
        <f>SUM(T265:T304)</f>
        <v>0</v>
      </c>
      <c r="AR264" s="127" t="s">
        <v>94</v>
      </c>
      <c r="AT264" s="134" t="s">
        <v>86</v>
      </c>
      <c r="AU264" s="134" t="s">
        <v>94</v>
      </c>
      <c r="AY264" s="127" t="s">
        <v>219</v>
      </c>
      <c r="BK264" s="135">
        <f>SUM(BK265:BK304)</f>
        <v>0</v>
      </c>
    </row>
    <row r="265" spans="2:65" s="1" customFormat="1" ht="21.75" customHeight="1">
      <c r="B265" s="33"/>
      <c r="C265" s="138" t="s">
        <v>454</v>
      </c>
      <c r="D265" s="138" t="s">
        <v>221</v>
      </c>
      <c r="E265" s="139" t="s">
        <v>3524</v>
      </c>
      <c r="F265" s="140" t="s">
        <v>3525</v>
      </c>
      <c r="G265" s="141" t="s">
        <v>624</v>
      </c>
      <c r="H265" s="142">
        <v>2.2999999999999998</v>
      </c>
      <c r="I265" s="143"/>
      <c r="J265" s="144">
        <f>ROUND(I265*H265,2)</f>
        <v>0</v>
      </c>
      <c r="K265" s="140" t="s">
        <v>2740</v>
      </c>
      <c r="L265" s="33"/>
      <c r="M265" s="145" t="s">
        <v>1</v>
      </c>
      <c r="N265" s="146" t="s">
        <v>52</v>
      </c>
      <c r="P265" s="147">
        <f>O265*H265</f>
        <v>0</v>
      </c>
      <c r="Q265" s="147">
        <v>0</v>
      </c>
      <c r="R265" s="147">
        <f>Q265*H265</f>
        <v>0</v>
      </c>
      <c r="S265" s="147">
        <v>0</v>
      </c>
      <c r="T265" s="148">
        <f>S265*H265</f>
        <v>0</v>
      </c>
      <c r="AR265" s="149" t="s">
        <v>226</v>
      </c>
      <c r="AT265" s="149" t="s">
        <v>221</v>
      </c>
      <c r="AU265" s="149" t="s">
        <v>96</v>
      </c>
      <c r="AY265" s="17" t="s">
        <v>219</v>
      </c>
      <c r="BE265" s="150">
        <f>IF(N265="základní",J265,0)</f>
        <v>0</v>
      </c>
      <c r="BF265" s="150">
        <f>IF(N265="snížená",J265,0)</f>
        <v>0</v>
      </c>
      <c r="BG265" s="150">
        <f>IF(N265="zákl. přenesená",J265,0)</f>
        <v>0</v>
      </c>
      <c r="BH265" s="150">
        <f>IF(N265="sníž. přenesená",J265,0)</f>
        <v>0</v>
      </c>
      <c r="BI265" s="150">
        <f>IF(N265="nulová",J265,0)</f>
        <v>0</v>
      </c>
      <c r="BJ265" s="17" t="s">
        <v>94</v>
      </c>
      <c r="BK265" s="150">
        <f>ROUND(I265*H265,2)</f>
        <v>0</v>
      </c>
      <c r="BL265" s="17" t="s">
        <v>226</v>
      </c>
      <c r="BM265" s="149" t="s">
        <v>3526</v>
      </c>
    </row>
    <row r="266" spans="2:65" s="14" customFormat="1" ht="11.25">
      <c r="B266" s="165"/>
      <c r="D266" s="152" t="s">
        <v>228</v>
      </c>
      <c r="E266" s="166" t="s">
        <v>1</v>
      </c>
      <c r="F266" s="167" t="s">
        <v>3384</v>
      </c>
      <c r="H266" s="168">
        <v>2.2999999999999998</v>
      </c>
      <c r="I266" s="169"/>
      <c r="L266" s="165"/>
      <c r="M266" s="170"/>
      <c r="T266" s="171"/>
      <c r="AT266" s="166" t="s">
        <v>228</v>
      </c>
      <c r="AU266" s="166" t="s">
        <v>96</v>
      </c>
      <c r="AV266" s="14" t="s">
        <v>96</v>
      </c>
      <c r="AW266" s="14" t="s">
        <v>42</v>
      </c>
      <c r="AX266" s="14" t="s">
        <v>87</v>
      </c>
      <c r="AY266" s="166" t="s">
        <v>219</v>
      </c>
    </row>
    <row r="267" spans="2:65" s="15" customFormat="1" ht="11.25">
      <c r="B267" s="172"/>
      <c r="D267" s="152" t="s">
        <v>228</v>
      </c>
      <c r="E267" s="173" t="s">
        <v>3383</v>
      </c>
      <c r="F267" s="174" t="s">
        <v>262</v>
      </c>
      <c r="H267" s="175">
        <v>2.2999999999999998</v>
      </c>
      <c r="I267" s="176"/>
      <c r="L267" s="172"/>
      <c r="M267" s="177"/>
      <c r="T267" s="178"/>
      <c r="AT267" s="173" t="s">
        <v>228</v>
      </c>
      <c r="AU267" s="173" t="s">
        <v>96</v>
      </c>
      <c r="AV267" s="15" t="s">
        <v>226</v>
      </c>
      <c r="AW267" s="15" t="s">
        <v>42</v>
      </c>
      <c r="AX267" s="15" t="s">
        <v>94</v>
      </c>
      <c r="AY267" s="173" t="s">
        <v>219</v>
      </c>
    </row>
    <row r="268" spans="2:65" s="1" customFormat="1" ht="16.5" customHeight="1">
      <c r="B268" s="33"/>
      <c r="C268" s="183" t="s">
        <v>460</v>
      </c>
      <c r="D268" s="183" t="s">
        <v>472</v>
      </c>
      <c r="E268" s="184" t="s">
        <v>3527</v>
      </c>
      <c r="F268" s="185" t="s">
        <v>3528</v>
      </c>
      <c r="G268" s="186" t="s">
        <v>624</v>
      </c>
      <c r="H268" s="187">
        <v>2.335</v>
      </c>
      <c r="I268" s="188"/>
      <c r="J268" s="189">
        <f>ROUND(I268*H268,2)</f>
        <v>0</v>
      </c>
      <c r="K268" s="185" t="s">
        <v>2740</v>
      </c>
      <c r="L268" s="190"/>
      <c r="M268" s="191" t="s">
        <v>1</v>
      </c>
      <c r="N268" s="192" t="s">
        <v>52</v>
      </c>
      <c r="P268" s="147">
        <f>O268*H268</f>
        <v>0</v>
      </c>
      <c r="Q268" s="147">
        <v>2.7E-4</v>
      </c>
      <c r="R268" s="147">
        <f>Q268*H268</f>
        <v>6.3044999999999996E-4</v>
      </c>
      <c r="S268" s="147">
        <v>0</v>
      </c>
      <c r="T268" s="148">
        <f>S268*H268</f>
        <v>0</v>
      </c>
      <c r="AR268" s="149" t="s">
        <v>295</v>
      </c>
      <c r="AT268" s="149" t="s">
        <v>472</v>
      </c>
      <c r="AU268" s="149" t="s">
        <v>96</v>
      </c>
      <c r="AY268" s="17" t="s">
        <v>219</v>
      </c>
      <c r="BE268" s="150">
        <f>IF(N268="základní",J268,0)</f>
        <v>0</v>
      </c>
      <c r="BF268" s="150">
        <f>IF(N268="snížená",J268,0)</f>
        <v>0</v>
      </c>
      <c r="BG268" s="150">
        <f>IF(N268="zákl. přenesená",J268,0)</f>
        <v>0</v>
      </c>
      <c r="BH268" s="150">
        <f>IF(N268="sníž. přenesená",J268,0)</f>
        <v>0</v>
      </c>
      <c r="BI268" s="150">
        <f>IF(N268="nulová",J268,0)</f>
        <v>0</v>
      </c>
      <c r="BJ268" s="17" t="s">
        <v>94</v>
      </c>
      <c r="BK268" s="150">
        <f>ROUND(I268*H268,2)</f>
        <v>0</v>
      </c>
      <c r="BL268" s="17" t="s">
        <v>226</v>
      </c>
      <c r="BM268" s="149" t="s">
        <v>3529</v>
      </c>
    </row>
    <row r="269" spans="2:65" s="14" customFormat="1" ht="11.25">
      <c r="B269" s="165"/>
      <c r="D269" s="152" t="s">
        <v>228</v>
      </c>
      <c r="F269" s="167" t="s">
        <v>3530</v>
      </c>
      <c r="H269" s="168">
        <v>2.335</v>
      </c>
      <c r="I269" s="169"/>
      <c r="L269" s="165"/>
      <c r="M269" s="170"/>
      <c r="T269" s="171"/>
      <c r="AT269" s="166" t="s">
        <v>228</v>
      </c>
      <c r="AU269" s="166" t="s">
        <v>96</v>
      </c>
      <c r="AV269" s="14" t="s">
        <v>96</v>
      </c>
      <c r="AW269" s="14" t="s">
        <v>4</v>
      </c>
      <c r="AX269" s="14" t="s">
        <v>94</v>
      </c>
      <c r="AY269" s="166" t="s">
        <v>219</v>
      </c>
    </row>
    <row r="270" spans="2:65" s="1" customFormat="1" ht="21.75" customHeight="1">
      <c r="B270" s="33"/>
      <c r="C270" s="138" t="s">
        <v>466</v>
      </c>
      <c r="D270" s="138" t="s">
        <v>221</v>
      </c>
      <c r="E270" s="139" t="s">
        <v>3531</v>
      </c>
      <c r="F270" s="140" t="s">
        <v>3532</v>
      </c>
      <c r="G270" s="141" t="s">
        <v>624</v>
      </c>
      <c r="H270" s="142">
        <v>8.3000000000000007</v>
      </c>
      <c r="I270" s="143"/>
      <c r="J270" s="144">
        <f>ROUND(I270*H270,2)</f>
        <v>0</v>
      </c>
      <c r="K270" s="140" t="s">
        <v>254</v>
      </c>
      <c r="L270" s="33"/>
      <c r="M270" s="145" t="s">
        <v>1</v>
      </c>
      <c r="N270" s="146" t="s">
        <v>52</v>
      </c>
      <c r="P270" s="147">
        <f>O270*H270</f>
        <v>0</v>
      </c>
      <c r="Q270" s="147">
        <v>0</v>
      </c>
      <c r="R270" s="147">
        <f>Q270*H270</f>
        <v>0</v>
      </c>
      <c r="S270" s="147">
        <v>0</v>
      </c>
      <c r="T270" s="148">
        <f>S270*H270</f>
        <v>0</v>
      </c>
      <c r="AR270" s="149" t="s">
        <v>226</v>
      </c>
      <c r="AT270" s="149" t="s">
        <v>221</v>
      </c>
      <c r="AU270" s="149" t="s">
        <v>96</v>
      </c>
      <c r="AY270" s="17" t="s">
        <v>219</v>
      </c>
      <c r="BE270" s="150">
        <f>IF(N270="základní",J270,0)</f>
        <v>0</v>
      </c>
      <c r="BF270" s="150">
        <f>IF(N270="snížená",J270,0)</f>
        <v>0</v>
      </c>
      <c r="BG270" s="150">
        <f>IF(N270="zákl. přenesená",J270,0)</f>
        <v>0</v>
      </c>
      <c r="BH270" s="150">
        <f>IF(N270="sníž. přenesená",J270,0)</f>
        <v>0</v>
      </c>
      <c r="BI270" s="150">
        <f>IF(N270="nulová",J270,0)</f>
        <v>0</v>
      </c>
      <c r="BJ270" s="17" t="s">
        <v>94</v>
      </c>
      <c r="BK270" s="150">
        <f>ROUND(I270*H270,2)</f>
        <v>0</v>
      </c>
      <c r="BL270" s="17" t="s">
        <v>226</v>
      </c>
      <c r="BM270" s="149" t="s">
        <v>3533</v>
      </c>
    </row>
    <row r="271" spans="2:65" s="1" customFormat="1" ht="11.25">
      <c r="B271" s="33"/>
      <c r="D271" s="179" t="s">
        <v>256</v>
      </c>
      <c r="F271" s="180" t="s">
        <v>3534</v>
      </c>
      <c r="I271" s="181"/>
      <c r="L271" s="33"/>
      <c r="M271" s="182"/>
      <c r="T271" s="57"/>
      <c r="AT271" s="17" t="s">
        <v>256</v>
      </c>
      <c r="AU271" s="17" t="s">
        <v>96</v>
      </c>
    </row>
    <row r="272" spans="2:65" s="14" customFormat="1" ht="11.25">
      <c r="B272" s="165"/>
      <c r="D272" s="152" t="s">
        <v>228</v>
      </c>
      <c r="E272" s="166" t="s">
        <v>1</v>
      </c>
      <c r="F272" s="167" t="s">
        <v>3386</v>
      </c>
      <c r="H272" s="168">
        <v>8.3000000000000007</v>
      </c>
      <c r="I272" s="169"/>
      <c r="L272" s="165"/>
      <c r="M272" s="170"/>
      <c r="T272" s="171"/>
      <c r="AT272" s="166" t="s">
        <v>228</v>
      </c>
      <c r="AU272" s="166" t="s">
        <v>96</v>
      </c>
      <c r="AV272" s="14" t="s">
        <v>96</v>
      </c>
      <c r="AW272" s="14" t="s">
        <v>42</v>
      </c>
      <c r="AX272" s="14" t="s">
        <v>87</v>
      </c>
      <c r="AY272" s="166" t="s">
        <v>219</v>
      </c>
    </row>
    <row r="273" spans="2:65" s="15" customFormat="1" ht="11.25">
      <c r="B273" s="172"/>
      <c r="D273" s="152" t="s">
        <v>228</v>
      </c>
      <c r="E273" s="173" t="s">
        <v>3385</v>
      </c>
      <c r="F273" s="174" t="s">
        <v>262</v>
      </c>
      <c r="H273" s="175">
        <v>8.3000000000000007</v>
      </c>
      <c r="I273" s="176"/>
      <c r="L273" s="172"/>
      <c r="M273" s="177"/>
      <c r="T273" s="178"/>
      <c r="AT273" s="173" t="s">
        <v>228</v>
      </c>
      <c r="AU273" s="173" t="s">
        <v>96</v>
      </c>
      <c r="AV273" s="15" t="s">
        <v>226</v>
      </c>
      <c r="AW273" s="15" t="s">
        <v>42</v>
      </c>
      <c r="AX273" s="15" t="s">
        <v>94</v>
      </c>
      <c r="AY273" s="173" t="s">
        <v>219</v>
      </c>
    </row>
    <row r="274" spans="2:65" s="1" customFormat="1" ht="16.5" customHeight="1">
      <c r="B274" s="33"/>
      <c r="C274" s="183" t="s">
        <v>471</v>
      </c>
      <c r="D274" s="183" t="s">
        <v>472</v>
      </c>
      <c r="E274" s="184" t="s">
        <v>3535</v>
      </c>
      <c r="F274" s="185" t="s">
        <v>3536</v>
      </c>
      <c r="G274" s="186" t="s">
        <v>624</v>
      </c>
      <c r="H274" s="187">
        <v>8.4250000000000007</v>
      </c>
      <c r="I274" s="188"/>
      <c r="J274" s="189">
        <f>ROUND(I274*H274,2)</f>
        <v>0</v>
      </c>
      <c r="K274" s="185" t="s">
        <v>254</v>
      </c>
      <c r="L274" s="190"/>
      <c r="M274" s="191" t="s">
        <v>1</v>
      </c>
      <c r="N274" s="192" t="s">
        <v>52</v>
      </c>
      <c r="P274" s="147">
        <f>O274*H274</f>
        <v>0</v>
      </c>
      <c r="Q274" s="147">
        <v>4.2000000000000002E-4</v>
      </c>
      <c r="R274" s="147">
        <f>Q274*H274</f>
        <v>3.5385000000000004E-3</v>
      </c>
      <c r="S274" s="147">
        <v>0</v>
      </c>
      <c r="T274" s="148">
        <f>S274*H274</f>
        <v>0</v>
      </c>
      <c r="AR274" s="149" t="s">
        <v>295</v>
      </c>
      <c r="AT274" s="149" t="s">
        <v>472</v>
      </c>
      <c r="AU274" s="149" t="s">
        <v>96</v>
      </c>
      <c r="AY274" s="17" t="s">
        <v>219</v>
      </c>
      <c r="BE274" s="150">
        <f>IF(N274="základní",J274,0)</f>
        <v>0</v>
      </c>
      <c r="BF274" s="150">
        <f>IF(N274="snížená",J274,0)</f>
        <v>0</v>
      </c>
      <c r="BG274" s="150">
        <f>IF(N274="zákl. přenesená",J274,0)</f>
        <v>0</v>
      </c>
      <c r="BH274" s="150">
        <f>IF(N274="sníž. přenesená",J274,0)</f>
        <v>0</v>
      </c>
      <c r="BI274" s="150">
        <f>IF(N274="nulová",J274,0)</f>
        <v>0</v>
      </c>
      <c r="BJ274" s="17" t="s">
        <v>94</v>
      </c>
      <c r="BK274" s="150">
        <f>ROUND(I274*H274,2)</f>
        <v>0</v>
      </c>
      <c r="BL274" s="17" t="s">
        <v>226</v>
      </c>
      <c r="BM274" s="149" t="s">
        <v>3537</v>
      </c>
    </row>
    <row r="275" spans="2:65" s="14" customFormat="1" ht="11.25">
      <c r="B275" s="165"/>
      <c r="D275" s="152" t="s">
        <v>228</v>
      </c>
      <c r="F275" s="167" t="s">
        <v>3538</v>
      </c>
      <c r="H275" s="168">
        <v>8.4250000000000007</v>
      </c>
      <c r="I275" s="169"/>
      <c r="L275" s="165"/>
      <c r="M275" s="170"/>
      <c r="T275" s="171"/>
      <c r="AT275" s="166" t="s">
        <v>228</v>
      </c>
      <c r="AU275" s="166" t="s">
        <v>96</v>
      </c>
      <c r="AV275" s="14" t="s">
        <v>96</v>
      </c>
      <c r="AW275" s="14" t="s">
        <v>4</v>
      </c>
      <c r="AX275" s="14" t="s">
        <v>94</v>
      </c>
      <c r="AY275" s="166" t="s">
        <v>219</v>
      </c>
    </row>
    <row r="276" spans="2:65" s="1" customFormat="1" ht="16.5" customHeight="1">
      <c r="B276" s="33"/>
      <c r="C276" s="138" t="s">
        <v>479</v>
      </c>
      <c r="D276" s="138" t="s">
        <v>221</v>
      </c>
      <c r="E276" s="139" t="s">
        <v>3539</v>
      </c>
      <c r="F276" s="140" t="s">
        <v>3540</v>
      </c>
      <c r="G276" s="141" t="s">
        <v>382</v>
      </c>
      <c r="H276" s="142">
        <v>1</v>
      </c>
      <c r="I276" s="143"/>
      <c r="J276" s="144">
        <f>ROUND(I276*H276,2)</f>
        <v>0</v>
      </c>
      <c r="K276" s="140" t="s">
        <v>254</v>
      </c>
      <c r="L276" s="33"/>
      <c r="M276" s="145" t="s">
        <v>1</v>
      </c>
      <c r="N276" s="146" t="s">
        <v>52</v>
      </c>
      <c r="P276" s="147">
        <f>O276*H276</f>
        <v>0</v>
      </c>
      <c r="Q276" s="147">
        <v>0</v>
      </c>
      <c r="R276" s="147">
        <f>Q276*H276</f>
        <v>0</v>
      </c>
      <c r="S276" s="147">
        <v>0</v>
      </c>
      <c r="T276" s="148">
        <f>S276*H276</f>
        <v>0</v>
      </c>
      <c r="AR276" s="149" t="s">
        <v>226</v>
      </c>
      <c r="AT276" s="149" t="s">
        <v>221</v>
      </c>
      <c r="AU276" s="149" t="s">
        <v>96</v>
      </c>
      <c r="AY276" s="17" t="s">
        <v>219</v>
      </c>
      <c r="BE276" s="150">
        <f>IF(N276="základní",J276,0)</f>
        <v>0</v>
      </c>
      <c r="BF276" s="150">
        <f>IF(N276="snížená",J276,0)</f>
        <v>0</v>
      </c>
      <c r="BG276" s="150">
        <f>IF(N276="zákl. přenesená",J276,0)</f>
        <v>0</v>
      </c>
      <c r="BH276" s="150">
        <f>IF(N276="sníž. přenesená",J276,0)</f>
        <v>0</v>
      </c>
      <c r="BI276" s="150">
        <f>IF(N276="nulová",J276,0)</f>
        <v>0</v>
      </c>
      <c r="BJ276" s="17" t="s">
        <v>94</v>
      </c>
      <c r="BK276" s="150">
        <f>ROUND(I276*H276,2)</f>
        <v>0</v>
      </c>
      <c r="BL276" s="17" t="s">
        <v>226</v>
      </c>
      <c r="BM276" s="149" t="s">
        <v>3541</v>
      </c>
    </row>
    <row r="277" spans="2:65" s="1" customFormat="1" ht="11.25">
      <c r="B277" s="33"/>
      <c r="D277" s="179" t="s">
        <v>256</v>
      </c>
      <c r="F277" s="180" t="s">
        <v>3542</v>
      </c>
      <c r="I277" s="181"/>
      <c r="L277" s="33"/>
      <c r="M277" s="182"/>
      <c r="T277" s="57"/>
      <c r="AT277" s="17" t="s">
        <v>256</v>
      </c>
      <c r="AU277" s="17" t="s">
        <v>96</v>
      </c>
    </row>
    <row r="278" spans="2:65" s="1" customFormat="1" ht="16.5" customHeight="1">
      <c r="B278" s="33"/>
      <c r="C278" s="183" t="s">
        <v>484</v>
      </c>
      <c r="D278" s="183" t="s">
        <v>472</v>
      </c>
      <c r="E278" s="184" t="s">
        <v>3543</v>
      </c>
      <c r="F278" s="185" t="s">
        <v>3544</v>
      </c>
      <c r="G278" s="186" t="s">
        <v>382</v>
      </c>
      <c r="H278" s="187">
        <v>1</v>
      </c>
      <c r="I278" s="188"/>
      <c r="J278" s="189">
        <f>ROUND(I278*H278,2)</f>
        <v>0</v>
      </c>
      <c r="K278" s="185" t="s">
        <v>254</v>
      </c>
      <c r="L278" s="190"/>
      <c r="M278" s="191" t="s">
        <v>1</v>
      </c>
      <c r="N278" s="192" t="s">
        <v>52</v>
      </c>
      <c r="P278" s="147">
        <f>O278*H278</f>
        <v>0</v>
      </c>
      <c r="Q278" s="147">
        <v>1.2999999999999999E-4</v>
      </c>
      <c r="R278" s="147">
        <f>Q278*H278</f>
        <v>1.2999999999999999E-4</v>
      </c>
      <c r="S278" s="147">
        <v>0</v>
      </c>
      <c r="T278" s="148">
        <f>S278*H278</f>
        <v>0</v>
      </c>
      <c r="AR278" s="149" t="s">
        <v>295</v>
      </c>
      <c r="AT278" s="149" t="s">
        <v>472</v>
      </c>
      <c r="AU278" s="149" t="s">
        <v>96</v>
      </c>
      <c r="AY278" s="17" t="s">
        <v>219</v>
      </c>
      <c r="BE278" s="150">
        <f>IF(N278="základní",J278,0)</f>
        <v>0</v>
      </c>
      <c r="BF278" s="150">
        <f>IF(N278="snížená",J278,0)</f>
        <v>0</v>
      </c>
      <c r="BG278" s="150">
        <f>IF(N278="zákl. přenesená",J278,0)</f>
        <v>0</v>
      </c>
      <c r="BH278" s="150">
        <f>IF(N278="sníž. přenesená",J278,0)</f>
        <v>0</v>
      </c>
      <c r="BI278" s="150">
        <f>IF(N278="nulová",J278,0)</f>
        <v>0</v>
      </c>
      <c r="BJ278" s="17" t="s">
        <v>94</v>
      </c>
      <c r="BK278" s="150">
        <f>ROUND(I278*H278,2)</f>
        <v>0</v>
      </c>
      <c r="BL278" s="17" t="s">
        <v>226</v>
      </c>
      <c r="BM278" s="149" t="s">
        <v>3545</v>
      </c>
    </row>
    <row r="279" spans="2:65" s="1" customFormat="1" ht="16.5" customHeight="1">
      <c r="B279" s="33"/>
      <c r="C279" s="138" t="s">
        <v>488</v>
      </c>
      <c r="D279" s="138" t="s">
        <v>221</v>
      </c>
      <c r="E279" s="139" t="s">
        <v>3546</v>
      </c>
      <c r="F279" s="140" t="s">
        <v>3547</v>
      </c>
      <c r="G279" s="141" t="s">
        <v>382</v>
      </c>
      <c r="H279" s="142">
        <v>1</v>
      </c>
      <c r="I279" s="143"/>
      <c r="J279" s="144">
        <f>ROUND(I279*H279,2)</f>
        <v>0</v>
      </c>
      <c r="K279" s="140" t="s">
        <v>254</v>
      </c>
      <c r="L279" s="33"/>
      <c r="M279" s="145" t="s">
        <v>1</v>
      </c>
      <c r="N279" s="146" t="s">
        <v>52</v>
      </c>
      <c r="P279" s="147">
        <f>O279*H279</f>
        <v>0</v>
      </c>
      <c r="Q279" s="147">
        <v>0</v>
      </c>
      <c r="R279" s="147">
        <f>Q279*H279</f>
        <v>0</v>
      </c>
      <c r="S279" s="147">
        <v>0</v>
      </c>
      <c r="T279" s="148">
        <f>S279*H279</f>
        <v>0</v>
      </c>
      <c r="AR279" s="149" t="s">
        <v>226</v>
      </c>
      <c r="AT279" s="149" t="s">
        <v>221</v>
      </c>
      <c r="AU279" s="149" t="s">
        <v>96</v>
      </c>
      <c r="AY279" s="17" t="s">
        <v>219</v>
      </c>
      <c r="BE279" s="150">
        <f>IF(N279="základní",J279,0)</f>
        <v>0</v>
      </c>
      <c r="BF279" s="150">
        <f>IF(N279="snížená",J279,0)</f>
        <v>0</v>
      </c>
      <c r="BG279" s="150">
        <f>IF(N279="zákl. přenesená",J279,0)</f>
        <v>0</v>
      </c>
      <c r="BH279" s="150">
        <f>IF(N279="sníž. přenesená",J279,0)</f>
        <v>0</v>
      </c>
      <c r="BI279" s="150">
        <f>IF(N279="nulová",J279,0)</f>
        <v>0</v>
      </c>
      <c r="BJ279" s="17" t="s">
        <v>94</v>
      </c>
      <c r="BK279" s="150">
        <f>ROUND(I279*H279,2)</f>
        <v>0</v>
      </c>
      <c r="BL279" s="17" t="s">
        <v>226</v>
      </c>
      <c r="BM279" s="149" t="s">
        <v>3548</v>
      </c>
    </row>
    <row r="280" spans="2:65" s="1" customFormat="1" ht="11.25">
      <c r="B280" s="33"/>
      <c r="D280" s="179" t="s">
        <v>256</v>
      </c>
      <c r="F280" s="180" t="s">
        <v>3549</v>
      </c>
      <c r="I280" s="181"/>
      <c r="L280" s="33"/>
      <c r="M280" s="182"/>
      <c r="T280" s="57"/>
      <c r="AT280" s="17" t="s">
        <v>256</v>
      </c>
      <c r="AU280" s="17" t="s">
        <v>96</v>
      </c>
    </row>
    <row r="281" spans="2:65" s="1" customFormat="1" ht="16.5" customHeight="1">
      <c r="B281" s="33"/>
      <c r="C281" s="183" t="s">
        <v>493</v>
      </c>
      <c r="D281" s="183" t="s">
        <v>472</v>
      </c>
      <c r="E281" s="184" t="s">
        <v>3550</v>
      </c>
      <c r="F281" s="185" t="s">
        <v>3551</v>
      </c>
      <c r="G281" s="186" t="s">
        <v>382</v>
      </c>
      <c r="H281" s="187">
        <v>1</v>
      </c>
      <c r="I281" s="188"/>
      <c r="J281" s="189">
        <f>ROUND(I281*H281,2)</f>
        <v>0</v>
      </c>
      <c r="K281" s="185" t="s">
        <v>2740</v>
      </c>
      <c r="L281" s="190"/>
      <c r="M281" s="191" t="s">
        <v>1</v>
      </c>
      <c r="N281" s="192" t="s">
        <v>52</v>
      </c>
      <c r="P281" s="147">
        <f>O281*H281</f>
        <v>0</v>
      </c>
      <c r="Q281" s="147">
        <v>6.3E-3</v>
      </c>
      <c r="R281" s="147">
        <f>Q281*H281</f>
        <v>6.3E-3</v>
      </c>
      <c r="S281" s="147">
        <v>0</v>
      </c>
      <c r="T281" s="148">
        <f>S281*H281</f>
        <v>0</v>
      </c>
      <c r="AR281" s="149" t="s">
        <v>295</v>
      </c>
      <c r="AT281" s="149" t="s">
        <v>472</v>
      </c>
      <c r="AU281" s="149" t="s">
        <v>96</v>
      </c>
      <c r="AY281" s="17" t="s">
        <v>219</v>
      </c>
      <c r="BE281" s="150">
        <f>IF(N281="základní",J281,0)</f>
        <v>0</v>
      </c>
      <c r="BF281" s="150">
        <f>IF(N281="snížená",J281,0)</f>
        <v>0</v>
      </c>
      <c r="BG281" s="150">
        <f>IF(N281="zákl. přenesená",J281,0)</f>
        <v>0</v>
      </c>
      <c r="BH281" s="150">
        <f>IF(N281="sníž. přenesená",J281,0)</f>
        <v>0</v>
      </c>
      <c r="BI281" s="150">
        <f>IF(N281="nulová",J281,0)</f>
        <v>0</v>
      </c>
      <c r="BJ281" s="17" t="s">
        <v>94</v>
      </c>
      <c r="BK281" s="150">
        <f>ROUND(I281*H281,2)</f>
        <v>0</v>
      </c>
      <c r="BL281" s="17" t="s">
        <v>226</v>
      </c>
      <c r="BM281" s="149" t="s">
        <v>3552</v>
      </c>
    </row>
    <row r="282" spans="2:65" s="1" customFormat="1" ht="24.2" customHeight="1">
      <c r="B282" s="33"/>
      <c r="C282" s="138" t="s">
        <v>498</v>
      </c>
      <c r="D282" s="138" t="s">
        <v>221</v>
      </c>
      <c r="E282" s="139" t="s">
        <v>3553</v>
      </c>
      <c r="F282" s="140" t="s">
        <v>3554</v>
      </c>
      <c r="G282" s="141" t="s">
        <v>382</v>
      </c>
      <c r="H282" s="142">
        <v>1</v>
      </c>
      <c r="I282" s="143"/>
      <c r="J282" s="144">
        <f>ROUND(I282*H282,2)</f>
        <v>0</v>
      </c>
      <c r="K282" s="140" t="s">
        <v>2740</v>
      </c>
      <c r="L282" s="33"/>
      <c r="M282" s="145" t="s">
        <v>1</v>
      </c>
      <c r="N282" s="146" t="s">
        <v>52</v>
      </c>
      <c r="P282" s="147">
        <f>O282*H282</f>
        <v>0</v>
      </c>
      <c r="Q282" s="147">
        <v>2.4000000000000001E-4</v>
      </c>
      <c r="R282" s="147">
        <f>Q282*H282</f>
        <v>2.4000000000000001E-4</v>
      </c>
      <c r="S282" s="147">
        <v>0</v>
      </c>
      <c r="T282" s="148">
        <f>S282*H282</f>
        <v>0</v>
      </c>
      <c r="AR282" s="149" t="s">
        <v>226</v>
      </c>
      <c r="AT282" s="149" t="s">
        <v>221</v>
      </c>
      <c r="AU282" s="149" t="s">
        <v>96</v>
      </c>
      <c r="AY282" s="17" t="s">
        <v>219</v>
      </c>
      <c r="BE282" s="150">
        <f>IF(N282="základní",J282,0)</f>
        <v>0</v>
      </c>
      <c r="BF282" s="150">
        <f>IF(N282="snížená",J282,0)</f>
        <v>0</v>
      </c>
      <c r="BG282" s="150">
        <f>IF(N282="zákl. přenesená",J282,0)</f>
        <v>0</v>
      </c>
      <c r="BH282" s="150">
        <f>IF(N282="sníž. přenesená",J282,0)</f>
        <v>0</v>
      </c>
      <c r="BI282" s="150">
        <f>IF(N282="nulová",J282,0)</f>
        <v>0</v>
      </c>
      <c r="BJ282" s="17" t="s">
        <v>94</v>
      </c>
      <c r="BK282" s="150">
        <f>ROUND(I282*H282,2)</f>
        <v>0</v>
      </c>
      <c r="BL282" s="17" t="s">
        <v>226</v>
      </c>
      <c r="BM282" s="149" t="s">
        <v>3555</v>
      </c>
    </row>
    <row r="283" spans="2:65" s="1" customFormat="1" ht="24.2" customHeight="1">
      <c r="B283" s="33"/>
      <c r="C283" s="138" t="s">
        <v>503</v>
      </c>
      <c r="D283" s="138" t="s">
        <v>221</v>
      </c>
      <c r="E283" s="139" t="s">
        <v>3556</v>
      </c>
      <c r="F283" s="140" t="s">
        <v>3557</v>
      </c>
      <c r="G283" s="141" t="s">
        <v>382</v>
      </c>
      <c r="H283" s="142">
        <v>3</v>
      </c>
      <c r="I283" s="143"/>
      <c r="J283" s="144">
        <f>ROUND(I283*H283,2)</f>
        <v>0</v>
      </c>
      <c r="K283" s="140" t="s">
        <v>2740</v>
      </c>
      <c r="L283" s="33"/>
      <c r="M283" s="145" t="s">
        <v>1</v>
      </c>
      <c r="N283" s="146" t="s">
        <v>52</v>
      </c>
      <c r="P283" s="147">
        <f>O283*H283</f>
        <v>0</v>
      </c>
      <c r="Q283" s="147">
        <v>2.4000000000000001E-4</v>
      </c>
      <c r="R283" s="147">
        <f>Q283*H283</f>
        <v>7.2000000000000005E-4</v>
      </c>
      <c r="S283" s="147">
        <v>0</v>
      </c>
      <c r="T283" s="148">
        <f>S283*H283</f>
        <v>0</v>
      </c>
      <c r="AR283" s="149" t="s">
        <v>226</v>
      </c>
      <c r="AT283" s="149" t="s">
        <v>221</v>
      </c>
      <c r="AU283" s="149" t="s">
        <v>96</v>
      </c>
      <c r="AY283" s="17" t="s">
        <v>219</v>
      </c>
      <c r="BE283" s="150">
        <f>IF(N283="základní",J283,0)</f>
        <v>0</v>
      </c>
      <c r="BF283" s="150">
        <f>IF(N283="snížená",J283,0)</f>
        <v>0</v>
      </c>
      <c r="BG283" s="150">
        <f>IF(N283="zákl. přenesená",J283,0)</f>
        <v>0</v>
      </c>
      <c r="BH283" s="150">
        <f>IF(N283="sníž. přenesená",J283,0)</f>
        <v>0</v>
      </c>
      <c r="BI283" s="150">
        <f>IF(N283="nulová",J283,0)</f>
        <v>0</v>
      </c>
      <c r="BJ283" s="17" t="s">
        <v>94</v>
      </c>
      <c r="BK283" s="150">
        <f>ROUND(I283*H283,2)</f>
        <v>0</v>
      </c>
      <c r="BL283" s="17" t="s">
        <v>226</v>
      </c>
      <c r="BM283" s="149" t="s">
        <v>3558</v>
      </c>
    </row>
    <row r="284" spans="2:65" s="1" customFormat="1" ht="21.75" customHeight="1">
      <c r="B284" s="33"/>
      <c r="C284" s="138" t="s">
        <v>508</v>
      </c>
      <c r="D284" s="138" t="s">
        <v>221</v>
      </c>
      <c r="E284" s="139" t="s">
        <v>3559</v>
      </c>
      <c r="F284" s="140" t="s">
        <v>3560</v>
      </c>
      <c r="G284" s="141" t="s">
        <v>382</v>
      </c>
      <c r="H284" s="142">
        <v>1</v>
      </c>
      <c r="I284" s="143"/>
      <c r="J284" s="144">
        <f>ROUND(I284*H284,2)</f>
        <v>0</v>
      </c>
      <c r="K284" s="140" t="s">
        <v>254</v>
      </c>
      <c r="L284" s="33"/>
      <c r="M284" s="145" t="s">
        <v>1</v>
      </c>
      <c r="N284" s="146" t="s">
        <v>52</v>
      </c>
      <c r="P284" s="147">
        <f>O284*H284</f>
        <v>0</v>
      </c>
      <c r="Q284" s="147">
        <v>0.32169999999999999</v>
      </c>
      <c r="R284" s="147">
        <f>Q284*H284</f>
        <v>0.32169999999999999</v>
      </c>
      <c r="S284" s="147">
        <v>0</v>
      </c>
      <c r="T284" s="148">
        <f>S284*H284</f>
        <v>0</v>
      </c>
      <c r="AR284" s="149" t="s">
        <v>226</v>
      </c>
      <c r="AT284" s="149" t="s">
        <v>221</v>
      </c>
      <c r="AU284" s="149" t="s">
        <v>96</v>
      </c>
      <c r="AY284" s="17" t="s">
        <v>219</v>
      </c>
      <c r="BE284" s="150">
        <f>IF(N284="základní",J284,0)</f>
        <v>0</v>
      </c>
      <c r="BF284" s="150">
        <f>IF(N284="snížená",J284,0)</f>
        <v>0</v>
      </c>
      <c r="BG284" s="150">
        <f>IF(N284="zákl. přenesená",J284,0)</f>
        <v>0</v>
      </c>
      <c r="BH284" s="150">
        <f>IF(N284="sníž. přenesená",J284,0)</f>
        <v>0</v>
      </c>
      <c r="BI284" s="150">
        <f>IF(N284="nulová",J284,0)</f>
        <v>0</v>
      </c>
      <c r="BJ284" s="17" t="s">
        <v>94</v>
      </c>
      <c r="BK284" s="150">
        <f>ROUND(I284*H284,2)</f>
        <v>0</v>
      </c>
      <c r="BL284" s="17" t="s">
        <v>226</v>
      </c>
      <c r="BM284" s="149" t="s">
        <v>3561</v>
      </c>
    </row>
    <row r="285" spans="2:65" s="1" customFormat="1" ht="11.25">
      <c r="B285" s="33"/>
      <c r="D285" s="179" t="s">
        <v>256</v>
      </c>
      <c r="F285" s="180" t="s">
        <v>3562</v>
      </c>
      <c r="I285" s="181"/>
      <c r="L285" s="33"/>
      <c r="M285" s="182"/>
      <c r="T285" s="57"/>
      <c r="AT285" s="17" t="s">
        <v>256</v>
      </c>
      <c r="AU285" s="17" t="s">
        <v>96</v>
      </c>
    </row>
    <row r="286" spans="2:65" s="1" customFormat="1" ht="16.5" customHeight="1">
      <c r="B286" s="33"/>
      <c r="C286" s="183" t="s">
        <v>513</v>
      </c>
      <c r="D286" s="183" t="s">
        <v>472</v>
      </c>
      <c r="E286" s="184" t="s">
        <v>3563</v>
      </c>
      <c r="F286" s="185" t="s">
        <v>3564</v>
      </c>
      <c r="G286" s="186" t="s">
        <v>382</v>
      </c>
      <c r="H286" s="187">
        <v>1</v>
      </c>
      <c r="I286" s="188"/>
      <c r="J286" s="189">
        <f t="shared" ref="J286:J293" si="0">ROUND(I286*H286,2)</f>
        <v>0</v>
      </c>
      <c r="K286" s="185" t="s">
        <v>2740</v>
      </c>
      <c r="L286" s="190"/>
      <c r="M286" s="191" t="s">
        <v>1</v>
      </c>
      <c r="N286" s="192" t="s">
        <v>52</v>
      </c>
      <c r="P286" s="147">
        <f t="shared" ref="P286:P293" si="1">O286*H286</f>
        <v>0</v>
      </c>
      <c r="Q286" s="147">
        <v>6.9000000000000006E-2</v>
      </c>
      <c r="R286" s="147">
        <f t="shared" ref="R286:R293" si="2">Q286*H286</f>
        <v>6.9000000000000006E-2</v>
      </c>
      <c r="S286" s="147">
        <v>0</v>
      </c>
      <c r="T286" s="148">
        <f t="shared" ref="T286:T293" si="3">S286*H286</f>
        <v>0</v>
      </c>
      <c r="AR286" s="149" t="s">
        <v>295</v>
      </c>
      <c r="AT286" s="149" t="s">
        <v>472</v>
      </c>
      <c r="AU286" s="149" t="s">
        <v>96</v>
      </c>
      <c r="AY286" s="17" t="s">
        <v>219</v>
      </c>
      <c r="BE286" s="150">
        <f t="shared" ref="BE286:BE293" si="4">IF(N286="základní",J286,0)</f>
        <v>0</v>
      </c>
      <c r="BF286" s="150">
        <f t="shared" ref="BF286:BF293" si="5">IF(N286="snížená",J286,0)</f>
        <v>0</v>
      </c>
      <c r="BG286" s="150">
        <f t="shared" ref="BG286:BG293" si="6">IF(N286="zákl. přenesená",J286,0)</f>
        <v>0</v>
      </c>
      <c r="BH286" s="150">
        <f t="shared" ref="BH286:BH293" si="7">IF(N286="sníž. přenesená",J286,0)</f>
        <v>0</v>
      </c>
      <c r="BI286" s="150">
        <f t="shared" ref="BI286:BI293" si="8">IF(N286="nulová",J286,0)</f>
        <v>0</v>
      </c>
      <c r="BJ286" s="17" t="s">
        <v>94</v>
      </c>
      <c r="BK286" s="150">
        <f t="shared" ref="BK286:BK293" si="9">ROUND(I286*H286,2)</f>
        <v>0</v>
      </c>
      <c r="BL286" s="17" t="s">
        <v>226</v>
      </c>
      <c r="BM286" s="149" t="s">
        <v>3565</v>
      </c>
    </row>
    <row r="287" spans="2:65" s="1" customFormat="1" ht="21.75" customHeight="1">
      <c r="B287" s="33"/>
      <c r="C287" s="138" t="s">
        <v>518</v>
      </c>
      <c r="D287" s="138" t="s">
        <v>221</v>
      </c>
      <c r="E287" s="139" t="s">
        <v>3566</v>
      </c>
      <c r="F287" s="140" t="s">
        <v>3567</v>
      </c>
      <c r="G287" s="141" t="s">
        <v>382</v>
      </c>
      <c r="H287" s="142">
        <v>1</v>
      </c>
      <c r="I287" s="143"/>
      <c r="J287" s="144">
        <f t="shared" si="0"/>
        <v>0</v>
      </c>
      <c r="K287" s="140" t="s">
        <v>2740</v>
      </c>
      <c r="L287" s="33"/>
      <c r="M287" s="145" t="s">
        <v>1</v>
      </c>
      <c r="N287" s="146" t="s">
        <v>52</v>
      </c>
      <c r="P287" s="147">
        <f t="shared" si="1"/>
        <v>0</v>
      </c>
      <c r="Q287" s="147">
        <v>0.43786000000000003</v>
      </c>
      <c r="R287" s="147">
        <f t="shared" si="2"/>
        <v>0.43786000000000003</v>
      </c>
      <c r="S287" s="147">
        <v>0</v>
      </c>
      <c r="T287" s="148">
        <f t="shared" si="3"/>
        <v>0</v>
      </c>
      <c r="AR287" s="149" t="s">
        <v>226</v>
      </c>
      <c r="AT287" s="149" t="s">
        <v>221</v>
      </c>
      <c r="AU287" s="149" t="s">
        <v>96</v>
      </c>
      <c r="AY287" s="17" t="s">
        <v>219</v>
      </c>
      <c r="BE287" s="150">
        <f t="shared" si="4"/>
        <v>0</v>
      </c>
      <c r="BF287" s="150">
        <f t="shared" si="5"/>
        <v>0</v>
      </c>
      <c r="BG287" s="150">
        <f t="shared" si="6"/>
        <v>0</v>
      </c>
      <c r="BH287" s="150">
        <f t="shared" si="7"/>
        <v>0</v>
      </c>
      <c r="BI287" s="150">
        <f t="shared" si="8"/>
        <v>0</v>
      </c>
      <c r="BJ287" s="17" t="s">
        <v>94</v>
      </c>
      <c r="BK287" s="150">
        <f t="shared" si="9"/>
        <v>0</v>
      </c>
      <c r="BL287" s="17" t="s">
        <v>226</v>
      </c>
      <c r="BM287" s="149" t="s">
        <v>3568</v>
      </c>
    </row>
    <row r="288" spans="2:65" s="1" customFormat="1" ht="16.5" customHeight="1">
      <c r="B288" s="33"/>
      <c r="C288" s="183" t="s">
        <v>523</v>
      </c>
      <c r="D288" s="183" t="s">
        <v>472</v>
      </c>
      <c r="E288" s="184" t="s">
        <v>3569</v>
      </c>
      <c r="F288" s="185" t="s">
        <v>3570</v>
      </c>
      <c r="G288" s="186" t="s">
        <v>382</v>
      </c>
      <c r="H288" s="187">
        <v>1</v>
      </c>
      <c r="I288" s="188"/>
      <c r="J288" s="189">
        <f t="shared" si="0"/>
        <v>0</v>
      </c>
      <c r="K288" s="185" t="s">
        <v>2740</v>
      </c>
      <c r="L288" s="190"/>
      <c r="M288" s="191" t="s">
        <v>1</v>
      </c>
      <c r="N288" s="192" t="s">
        <v>52</v>
      </c>
      <c r="P288" s="147">
        <f t="shared" si="1"/>
        <v>0</v>
      </c>
      <c r="Q288" s="147">
        <v>0.108</v>
      </c>
      <c r="R288" s="147">
        <f t="shared" si="2"/>
        <v>0.108</v>
      </c>
      <c r="S288" s="147">
        <v>0</v>
      </c>
      <c r="T288" s="148">
        <f t="shared" si="3"/>
        <v>0</v>
      </c>
      <c r="AR288" s="149" t="s">
        <v>295</v>
      </c>
      <c r="AT288" s="149" t="s">
        <v>472</v>
      </c>
      <c r="AU288" s="149" t="s">
        <v>96</v>
      </c>
      <c r="AY288" s="17" t="s">
        <v>219</v>
      </c>
      <c r="BE288" s="150">
        <f t="shared" si="4"/>
        <v>0</v>
      </c>
      <c r="BF288" s="150">
        <f t="shared" si="5"/>
        <v>0</v>
      </c>
      <c r="BG288" s="150">
        <f t="shared" si="6"/>
        <v>0</v>
      </c>
      <c r="BH288" s="150">
        <f t="shared" si="7"/>
        <v>0</v>
      </c>
      <c r="BI288" s="150">
        <f t="shared" si="8"/>
        <v>0</v>
      </c>
      <c r="BJ288" s="17" t="s">
        <v>94</v>
      </c>
      <c r="BK288" s="150">
        <f t="shared" si="9"/>
        <v>0</v>
      </c>
      <c r="BL288" s="17" t="s">
        <v>226</v>
      </c>
      <c r="BM288" s="149" t="s">
        <v>3571</v>
      </c>
    </row>
    <row r="289" spans="2:65" s="1" customFormat="1" ht="16.5" customHeight="1">
      <c r="B289" s="33"/>
      <c r="C289" s="138" t="s">
        <v>531</v>
      </c>
      <c r="D289" s="138" t="s">
        <v>221</v>
      </c>
      <c r="E289" s="139" t="s">
        <v>3572</v>
      </c>
      <c r="F289" s="140" t="s">
        <v>3573</v>
      </c>
      <c r="G289" s="141" t="s">
        <v>382</v>
      </c>
      <c r="H289" s="142">
        <v>1</v>
      </c>
      <c r="I289" s="143"/>
      <c r="J289" s="144">
        <f t="shared" si="0"/>
        <v>0</v>
      </c>
      <c r="K289" s="140" t="s">
        <v>2740</v>
      </c>
      <c r="L289" s="33"/>
      <c r="M289" s="145" t="s">
        <v>1</v>
      </c>
      <c r="N289" s="146" t="s">
        <v>52</v>
      </c>
      <c r="P289" s="147">
        <f t="shared" si="1"/>
        <v>0</v>
      </c>
      <c r="Q289" s="147">
        <v>0.04</v>
      </c>
      <c r="R289" s="147">
        <f t="shared" si="2"/>
        <v>0.04</v>
      </c>
      <c r="S289" s="147">
        <v>0</v>
      </c>
      <c r="T289" s="148">
        <f t="shared" si="3"/>
        <v>0</v>
      </c>
      <c r="AR289" s="149" t="s">
        <v>226</v>
      </c>
      <c r="AT289" s="149" t="s">
        <v>221</v>
      </c>
      <c r="AU289" s="149" t="s">
        <v>96</v>
      </c>
      <c r="AY289" s="17" t="s">
        <v>219</v>
      </c>
      <c r="BE289" s="150">
        <f t="shared" si="4"/>
        <v>0</v>
      </c>
      <c r="BF289" s="150">
        <f t="shared" si="5"/>
        <v>0</v>
      </c>
      <c r="BG289" s="150">
        <f t="shared" si="6"/>
        <v>0</v>
      </c>
      <c r="BH289" s="150">
        <f t="shared" si="7"/>
        <v>0</v>
      </c>
      <c r="BI289" s="150">
        <f t="shared" si="8"/>
        <v>0</v>
      </c>
      <c r="BJ289" s="17" t="s">
        <v>94</v>
      </c>
      <c r="BK289" s="150">
        <f t="shared" si="9"/>
        <v>0</v>
      </c>
      <c r="BL289" s="17" t="s">
        <v>226</v>
      </c>
      <c r="BM289" s="149" t="s">
        <v>3574</v>
      </c>
    </row>
    <row r="290" spans="2:65" s="1" customFormat="1" ht="16.5" customHeight="1">
      <c r="B290" s="33"/>
      <c r="C290" s="183" t="s">
        <v>537</v>
      </c>
      <c r="D290" s="183" t="s">
        <v>472</v>
      </c>
      <c r="E290" s="184" t="s">
        <v>3575</v>
      </c>
      <c r="F290" s="185" t="s">
        <v>3576</v>
      </c>
      <c r="G290" s="186" t="s">
        <v>382</v>
      </c>
      <c r="H290" s="187">
        <v>1</v>
      </c>
      <c r="I290" s="188"/>
      <c r="J290" s="189">
        <f t="shared" si="0"/>
        <v>0</v>
      </c>
      <c r="K290" s="185" t="s">
        <v>829</v>
      </c>
      <c r="L290" s="190"/>
      <c r="M290" s="191" t="s">
        <v>1</v>
      </c>
      <c r="N290" s="192" t="s">
        <v>52</v>
      </c>
      <c r="P290" s="147">
        <f t="shared" si="1"/>
        <v>0</v>
      </c>
      <c r="Q290" s="147">
        <v>1.3299999999999999E-2</v>
      </c>
      <c r="R290" s="147">
        <f t="shared" si="2"/>
        <v>1.3299999999999999E-2</v>
      </c>
      <c r="S290" s="147">
        <v>0</v>
      </c>
      <c r="T290" s="148">
        <f t="shared" si="3"/>
        <v>0</v>
      </c>
      <c r="AR290" s="149" t="s">
        <v>295</v>
      </c>
      <c r="AT290" s="149" t="s">
        <v>472</v>
      </c>
      <c r="AU290" s="149" t="s">
        <v>96</v>
      </c>
      <c r="AY290" s="17" t="s">
        <v>219</v>
      </c>
      <c r="BE290" s="150">
        <f t="shared" si="4"/>
        <v>0</v>
      </c>
      <c r="BF290" s="150">
        <f t="shared" si="5"/>
        <v>0</v>
      </c>
      <c r="BG290" s="150">
        <f t="shared" si="6"/>
        <v>0</v>
      </c>
      <c r="BH290" s="150">
        <f t="shared" si="7"/>
        <v>0</v>
      </c>
      <c r="BI290" s="150">
        <f t="shared" si="8"/>
        <v>0</v>
      </c>
      <c r="BJ290" s="17" t="s">
        <v>94</v>
      </c>
      <c r="BK290" s="150">
        <f t="shared" si="9"/>
        <v>0</v>
      </c>
      <c r="BL290" s="17" t="s">
        <v>226</v>
      </c>
      <c r="BM290" s="149" t="s">
        <v>3577</v>
      </c>
    </row>
    <row r="291" spans="2:65" s="1" customFormat="1" ht="16.5" customHeight="1">
      <c r="B291" s="33"/>
      <c r="C291" s="183" t="s">
        <v>544</v>
      </c>
      <c r="D291" s="183" t="s">
        <v>472</v>
      </c>
      <c r="E291" s="184" t="s">
        <v>3578</v>
      </c>
      <c r="F291" s="185" t="s">
        <v>3579</v>
      </c>
      <c r="G291" s="186" t="s">
        <v>382</v>
      </c>
      <c r="H291" s="187">
        <v>1</v>
      </c>
      <c r="I291" s="188"/>
      <c r="J291" s="189">
        <f t="shared" si="0"/>
        <v>0</v>
      </c>
      <c r="K291" s="185" t="s">
        <v>2740</v>
      </c>
      <c r="L291" s="190"/>
      <c r="M291" s="191" t="s">
        <v>1</v>
      </c>
      <c r="N291" s="192" t="s">
        <v>52</v>
      </c>
      <c r="P291" s="147">
        <f t="shared" si="1"/>
        <v>0</v>
      </c>
      <c r="Q291" s="147">
        <v>5.9999999999999995E-4</v>
      </c>
      <c r="R291" s="147">
        <f t="shared" si="2"/>
        <v>5.9999999999999995E-4</v>
      </c>
      <c r="S291" s="147">
        <v>0</v>
      </c>
      <c r="T291" s="148">
        <f t="shared" si="3"/>
        <v>0</v>
      </c>
      <c r="AR291" s="149" t="s">
        <v>295</v>
      </c>
      <c r="AT291" s="149" t="s">
        <v>472</v>
      </c>
      <c r="AU291" s="149" t="s">
        <v>96</v>
      </c>
      <c r="AY291" s="17" t="s">
        <v>219</v>
      </c>
      <c r="BE291" s="150">
        <f t="shared" si="4"/>
        <v>0</v>
      </c>
      <c r="BF291" s="150">
        <f t="shared" si="5"/>
        <v>0</v>
      </c>
      <c r="BG291" s="150">
        <f t="shared" si="6"/>
        <v>0</v>
      </c>
      <c r="BH291" s="150">
        <f t="shared" si="7"/>
        <v>0</v>
      </c>
      <c r="BI291" s="150">
        <f t="shared" si="8"/>
        <v>0</v>
      </c>
      <c r="BJ291" s="17" t="s">
        <v>94</v>
      </c>
      <c r="BK291" s="150">
        <f t="shared" si="9"/>
        <v>0</v>
      </c>
      <c r="BL291" s="17" t="s">
        <v>226</v>
      </c>
      <c r="BM291" s="149" t="s">
        <v>3580</v>
      </c>
    </row>
    <row r="292" spans="2:65" s="1" customFormat="1" ht="16.5" customHeight="1">
      <c r="B292" s="33"/>
      <c r="C292" s="183" t="s">
        <v>550</v>
      </c>
      <c r="D292" s="183" t="s">
        <v>472</v>
      </c>
      <c r="E292" s="184" t="s">
        <v>3581</v>
      </c>
      <c r="F292" s="185" t="s">
        <v>3582</v>
      </c>
      <c r="G292" s="186" t="s">
        <v>382</v>
      </c>
      <c r="H292" s="187">
        <v>1</v>
      </c>
      <c r="I292" s="188"/>
      <c r="J292" s="189">
        <f t="shared" si="0"/>
        <v>0</v>
      </c>
      <c r="K292" s="185" t="s">
        <v>2740</v>
      </c>
      <c r="L292" s="190"/>
      <c r="M292" s="191" t="s">
        <v>1</v>
      </c>
      <c r="N292" s="192" t="s">
        <v>52</v>
      </c>
      <c r="P292" s="147">
        <f t="shared" si="1"/>
        <v>0</v>
      </c>
      <c r="Q292" s="147">
        <v>3.5000000000000001E-3</v>
      </c>
      <c r="R292" s="147">
        <f t="shared" si="2"/>
        <v>3.5000000000000001E-3</v>
      </c>
      <c r="S292" s="147">
        <v>0</v>
      </c>
      <c r="T292" s="148">
        <f t="shared" si="3"/>
        <v>0</v>
      </c>
      <c r="AR292" s="149" t="s">
        <v>295</v>
      </c>
      <c r="AT292" s="149" t="s">
        <v>472</v>
      </c>
      <c r="AU292" s="149" t="s">
        <v>96</v>
      </c>
      <c r="AY292" s="17" t="s">
        <v>219</v>
      </c>
      <c r="BE292" s="150">
        <f t="shared" si="4"/>
        <v>0</v>
      </c>
      <c r="BF292" s="150">
        <f t="shared" si="5"/>
        <v>0</v>
      </c>
      <c r="BG292" s="150">
        <f t="shared" si="6"/>
        <v>0</v>
      </c>
      <c r="BH292" s="150">
        <f t="shared" si="7"/>
        <v>0</v>
      </c>
      <c r="BI292" s="150">
        <f t="shared" si="8"/>
        <v>0</v>
      </c>
      <c r="BJ292" s="17" t="s">
        <v>94</v>
      </c>
      <c r="BK292" s="150">
        <f t="shared" si="9"/>
        <v>0</v>
      </c>
      <c r="BL292" s="17" t="s">
        <v>226</v>
      </c>
      <c r="BM292" s="149" t="s">
        <v>3583</v>
      </c>
    </row>
    <row r="293" spans="2:65" s="1" customFormat="1" ht="16.5" customHeight="1">
      <c r="B293" s="33"/>
      <c r="C293" s="138" t="s">
        <v>556</v>
      </c>
      <c r="D293" s="138" t="s">
        <v>221</v>
      </c>
      <c r="E293" s="139" t="s">
        <v>3584</v>
      </c>
      <c r="F293" s="140" t="s">
        <v>3585</v>
      </c>
      <c r="G293" s="141" t="s">
        <v>624</v>
      </c>
      <c r="H293" s="142">
        <v>10.6</v>
      </c>
      <c r="I293" s="143"/>
      <c r="J293" s="144">
        <f t="shared" si="0"/>
        <v>0</v>
      </c>
      <c r="K293" s="140" t="s">
        <v>254</v>
      </c>
      <c r="L293" s="33"/>
      <c r="M293" s="145" t="s">
        <v>1</v>
      </c>
      <c r="N293" s="146" t="s">
        <v>52</v>
      </c>
      <c r="P293" s="147">
        <f t="shared" si="1"/>
        <v>0</v>
      </c>
      <c r="Q293" s="147">
        <v>1.9000000000000001E-4</v>
      </c>
      <c r="R293" s="147">
        <f t="shared" si="2"/>
        <v>2.0140000000000002E-3</v>
      </c>
      <c r="S293" s="147">
        <v>0</v>
      </c>
      <c r="T293" s="148">
        <f t="shared" si="3"/>
        <v>0</v>
      </c>
      <c r="AR293" s="149" t="s">
        <v>226</v>
      </c>
      <c r="AT293" s="149" t="s">
        <v>221</v>
      </c>
      <c r="AU293" s="149" t="s">
        <v>96</v>
      </c>
      <c r="AY293" s="17" t="s">
        <v>219</v>
      </c>
      <c r="BE293" s="150">
        <f t="shared" si="4"/>
        <v>0</v>
      </c>
      <c r="BF293" s="150">
        <f t="shared" si="5"/>
        <v>0</v>
      </c>
      <c r="BG293" s="150">
        <f t="shared" si="6"/>
        <v>0</v>
      </c>
      <c r="BH293" s="150">
        <f t="shared" si="7"/>
        <v>0</v>
      </c>
      <c r="BI293" s="150">
        <f t="shared" si="8"/>
        <v>0</v>
      </c>
      <c r="BJ293" s="17" t="s">
        <v>94</v>
      </c>
      <c r="BK293" s="150">
        <f t="shared" si="9"/>
        <v>0</v>
      </c>
      <c r="BL293" s="17" t="s">
        <v>226</v>
      </c>
      <c r="BM293" s="149" t="s">
        <v>3586</v>
      </c>
    </row>
    <row r="294" spans="2:65" s="1" customFormat="1" ht="11.25">
      <c r="B294" s="33"/>
      <c r="D294" s="179" t="s">
        <v>256</v>
      </c>
      <c r="F294" s="180" t="s">
        <v>3587</v>
      </c>
      <c r="I294" s="181"/>
      <c r="L294" s="33"/>
      <c r="M294" s="182"/>
      <c r="T294" s="57"/>
      <c r="AT294" s="17" t="s">
        <v>256</v>
      </c>
      <c r="AU294" s="17" t="s">
        <v>96</v>
      </c>
    </row>
    <row r="295" spans="2:65" s="14" customFormat="1" ht="11.25">
      <c r="B295" s="165"/>
      <c r="D295" s="152" t="s">
        <v>228</v>
      </c>
      <c r="E295" s="166" t="s">
        <v>1</v>
      </c>
      <c r="F295" s="167" t="s">
        <v>3588</v>
      </c>
      <c r="H295" s="168">
        <v>10.6</v>
      </c>
      <c r="I295" s="169"/>
      <c r="L295" s="165"/>
      <c r="M295" s="170"/>
      <c r="T295" s="171"/>
      <c r="AT295" s="166" t="s">
        <v>228</v>
      </c>
      <c r="AU295" s="166" t="s">
        <v>96</v>
      </c>
      <c r="AV295" s="14" t="s">
        <v>96</v>
      </c>
      <c r="AW295" s="14" t="s">
        <v>42</v>
      </c>
      <c r="AX295" s="14" t="s">
        <v>94</v>
      </c>
      <c r="AY295" s="166" t="s">
        <v>219</v>
      </c>
    </row>
    <row r="296" spans="2:65" s="1" customFormat="1" ht="16.5" customHeight="1">
      <c r="B296" s="33"/>
      <c r="C296" s="138" t="s">
        <v>561</v>
      </c>
      <c r="D296" s="138" t="s">
        <v>221</v>
      </c>
      <c r="E296" s="139" t="s">
        <v>3589</v>
      </c>
      <c r="F296" s="140" t="s">
        <v>3590</v>
      </c>
      <c r="G296" s="141" t="s">
        <v>624</v>
      </c>
      <c r="H296" s="142">
        <v>10.6</v>
      </c>
      <c r="I296" s="143"/>
      <c r="J296" s="144">
        <f>ROUND(I296*H296,2)</f>
        <v>0</v>
      </c>
      <c r="K296" s="140" t="s">
        <v>254</v>
      </c>
      <c r="L296" s="33"/>
      <c r="M296" s="145" t="s">
        <v>1</v>
      </c>
      <c r="N296" s="146" t="s">
        <v>52</v>
      </c>
      <c r="P296" s="147">
        <f>O296*H296</f>
        <v>0</v>
      </c>
      <c r="Q296" s="147">
        <v>9.0000000000000006E-5</v>
      </c>
      <c r="R296" s="147">
        <f>Q296*H296</f>
        <v>9.5399999999999999E-4</v>
      </c>
      <c r="S296" s="147">
        <v>0</v>
      </c>
      <c r="T296" s="148">
        <f>S296*H296</f>
        <v>0</v>
      </c>
      <c r="AR296" s="149" t="s">
        <v>226</v>
      </c>
      <c r="AT296" s="149" t="s">
        <v>221</v>
      </c>
      <c r="AU296" s="149" t="s">
        <v>96</v>
      </c>
      <c r="AY296" s="17" t="s">
        <v>219</v>
      </c>
      <c r="BE296" s="150">
        <f>IF(N296="základní",J296,0)</f>
        <v>0</v>
      </c>
      <c r="BF296" s="150">
        <f>IF(N296="snížená",J296,0)</f>
        <v>0</v>
      </c>
      <c r="BG296" s="150">
        <f>IF(N296="zákl. přenesená",J296,0)</f>
        <v>0</v>
      </c>
      <c r="BH296" s="150">
        <f>IF(N296="sníž. přenesená",J296,0)</f>
        <v>0</v>
      </c>
      <c r="BI296" s="150">
        <f>IF(N296="nulová",J296,0)</f>
        <v>0</v>
      </c>
      <c r="BJ296" s="17" t="s">
        <v>94</v>
      </c>
      <c r="BK296" s="150">
        <f>ROUND(I296*H296,2)</f>
        <v>0</v>
      </c>
      <c r="BL296" s="17" t="s">
        <v>226</v>
      </c>
      <c r="BM296" s="149" t="s">
        <v>3591</v>
      </c>
    </row>
    <row r="297" spans="2:65" s="1" customFormat="1" ht="11.25">
      <c r="B297" s="33"/>
      <c r="D297" s="179" t="s">
        <v>256</v>
      </c>
      <c r="F297" s="180" t="s">
        <v>3592</v>
      </c>
      <c r="I297" s="181"/>
      <c r="L297" s="33"/>
      <c r="M297" s="182"/>
      <c r="T297" s="57"/>
      <c r="AT297" s="17" t="s">
        <v>256</v>
      </c>
      <c r="AU297" s="17" t="s">
        <v>96</v>
      </c>
    </row>
    <row r="298" spans="2:65" s="14" customFormat="1" ht="11.25">
      <c r="B298" s="165"/>
      <c r="D298" s="152" t="s">
        <v>228</v>
      </c>
      <c r="E298" s="166" t="s">
        <v>1</v>
      </c>
      <c r="F298" s="167" t="s">
        <v>3588</v>
      </c>
      <c r="H298" s="168">
        <v>10.6</v>
      </c>
      <c r="I298" s="169"/>
      <c r="L298" s="165"/>
      <c r="M298" s="170"/>
      <c r="T298" s="171"/>
      <c r="AT298" s="166" t="s">
        <v>228</v>
      </c>
      <c r="AU298" s="166" t="s">
        <v>96</v>
      </c>
      <c r="AV298" s="14" t="s">
        <v>96</v>
      </c>
      <c r="AW298" s="14" t="s">
        <v>42</v>
      </c>
      <c r="AX298" s="14" t="s">
        <v>94</v>
      </c>
      <c r="AY298" s="166" t="s">
        <v>219</v>
      </c>
    </row>
    <row r="299" spans="2:65" s="1" customFormat="1" ht="16.5" customHeight="1">
      <c r="B299" s="33"/>
      <c r="C299" s="138" t="s">
        <v>571</v>
      </c>
      <c r="D299" s="138" t="s">
        <v>221</v>
      </c>
      <c r="E299" s="139" t="s">
        <v>3593</v>
      </c>
      <c r="F299" s="140" t="s">
        <v>3594</v>
      </c>
      <c r="G299" s="141" t="s">
        <v>624</v>
      </c>
      <c r="H299" s="142">
        <v>10.6</v>
      </c>
      <c r="I299" s="143"/>
      <c r="J299" s="144">
        <f>ROUND(I299*H299,2)</f>
        <v>0</v>
      </c>
      <c r="K299" s="140" t="s">
        <v>254</v>
      </c>
      <c r="L299" s="33"/>
      <c r="M299" s="145" t="s">
        <v>1</v>
      </c>
      <c r="N299" s="146" t="s">
        <v>52</v>
      </c>
      <c r="P299" s="147">
        <f>O299*H299</f>
        <v>0</v>
      </c>
      <c r="Q299" s="147">
        <v>0</v>
      </c>
      <c r="R299" s="147">
        <f>Q299*H299</f>
        <v>0</v>
      </c>
      <c r="S299" s="147">
        <v>0</v>
      </c>
      <c r="T299" s="148">
        <f>S299*H299</f>
        <v>0</v>
      </c>
      <c r="AR299" s="149" t="s">
        <v>226</v>
      </c>
      <c r="AT299" s="149" t="s">
        <v>221</v>
      </c>
      <c r="AU299" s="149" t="s">
        <v>96</v>
      </c>
      <c r="AY299" s="17" t="s">
        <v>219</v>
      </c>
      <c r="BE299" s="150">
        <f>IF(N299="základní",J299,0)</f>
        <v>0</v>
      </c>
      <c r="BF299" s="150">
        <f>IF(N299="snížená",J299,0)</f>
        <v>0</v>
      </c>
      <c r="BG299" s="150">
        <f>IF(N299="zákl. přenesená",J299,0)</f>
        <v>0</v>
      </c>
      <c r="BH299" s="150">
        <f>IF(N299="sníž. přenesená",J299,0)</f>
        <v>0</v>
      </c>
      <c r="BI299" s="150">
        <f>IF(N299="nulová",J299,0)</f>
        <v>0</v>
      </c>
      <c r="BJ299" s="17" t="s">
        <v>94</v>
      </c>
      <c r="BK299" s="150">
        <f>ROUND(I299*H299,2)</f>
        <v>0</v>
      </c>
      <c r="BL299" s="17" t="s">
        <v>226</v>
      </c>
      <c r="BM299" s="149" t="s">
        <v>3595</v>
      </c>
    </row>
    <row r="300" spans="2:65" s="1" customFormat="1" ht="11.25">
      <c r="B300" s="33"/>
      <c r="D300" s="179" t="s">
        <v>256</v>
      </c>
      <c r="F300" s="180" t="s">
        <v>3596</v>
      </c>
      <c r="I300" s="181"/>
      <c r="L300" s="33"/>
      <c r="M300" s="182"/>
      <c r="T300" s="57"/>
      <c r="AT300" s="17" t="s">
        <v>256</v>
      </c>
      <c r="AU300" s="17" t="s">
        <v>96</v>
      </c>
    </row>
    <row r="301" spans="2:65" s="14" customFormat="1" ht="11.25">
      <c r="B301" s="165"/>
      <c r="D301" s="152" t="s">
        <v>228</v>
      </c>
      <c r="E301" s="166" t="s">
        <v>1</v>
      </c>
      <c r="F301" s="167" t="s">
        <v>3588</v>
      </c>
      <c r="H301" s="168">
        <v>10.6</v>
      </c>
      <c r="I301" s="169"/>
      <c r="L301" s="165"/>
      <c r="M301" s="170"/>
      <c r="T301" s="171"/>
      <c r="AT301" s="166" t="s">
        <v>228</v>
      </c>
      <c r="AU301" s="166" t="s">
        <v>96</v>
      </c>
      <c r="AV301" s="14" t="s">
        <v>96</v>
      </c>
      <c r="AW301" s="14" t="s">
        <v>42</v>
      </c>
      <c r="AX301" s="14" t="s">
        <v>94</v>
      </c>
      <c r="AY301" s="166" t="s">
        <v>219</v>
      </c>
    </row>
    <row r="302" spans="2:65" s="1" customFormat="1" ht="16.5" customHeight="1">
      <c r="B302" s="33"/>
      <c r="C302" s="138" t="s">
        <v>1877</v>
      </c>
      <c r="D302" s="138" t="s">
        <v>221</v>
      </c>
      <c r="E302" s="139" t="s">
        <v>3597</v>
      </c>
      <c r="F302" s="140" t="s">
        <v>3598</v>
      </c>
      <c r="G302" s="141" t="s">
        <v>624</v>
      </c>
      <c r="H302" s="142">
        <v>10.6</v>
      </c>
      <c r="I302" s="143"/>
      <c r="J302" s="144">
        <f>ROUND(I302*H302,2)</f>
        <v>0</v>
      </c>
      <c r="K302" s="140" t="s">
        <v>254</v>
      </c>
      <c r="L302" s="33"/>
      <c r="M302" s="145" t="s">
        <v>1</v>
      </c>
      <c r="N302" s="146" t="s">
        <v>52</v>
      </c>
      <c r="P302" s="147">
        <f>O302*H302</f>
        <v>0</v>
      </c>
      <c r="Q302" s="147">
        <v>0</v>
      </c>
      <c r="R302" s="147">
        <f>Q302*H302</f>
        <v>0</v>
      </c>
      <c r="S302" s="147">
        <v>0</v>
      </c>
      <c r="T302" s="148">
        <f>S302*H302</f>
        <v>0</v>
      </c>
      <c r="AR302" s="149" t="s">
        <v>226</v>
      </c>
      <c r="AT302" s="149" t="s">
        <v>221</v>
      </c>
      <c r="AU302" s="149" t="s">
        <v>96</v>
      </c>
      <c r="AY302" s="17" t="s">
        <v>219</v>
      </c>
      <c r="BE302" s="150">
        <f>IF(N302="základní",J302,0)</f>
        <v>0</v>
      </c>
      <c r="BF302" s="150">
        <f>IF(N302="snížená",J302,0)</f>
        <v>0</v>
      </c>
      <c r="BG302" s="150">
        <f>IF(N302="zákl. přenesená",J302,0)</f>
        <v>0</v>
      </c>
      <c r="BH302" s="150">
        <f>IF(N302="sníž. přenesená",J302,0)</f>
        <v>0</v>
      </c>
      <c r="BI302" s="150">
        <f>IF(N302="nulová",J302,0)</f>
        <v>0</v>
      </c>
      <c r="BJ302" s="17" t="s">
        <v>94</v>
      </c>
      <c r="BK302" s="150">
        <f>ROUND(I302*H302,2)</f>
        <v>0</v>
      </c>
      <c r="BL302" s="17" t="s">
        <v>226</v>
      </c>
      <c r="BM302" s="149" t="s">
        <v>3599</v>
      </c>
    </row>
    <row r="303" spans="2:65" s="1" customFormat="1" ht="11.25">
      <c r="B303" s="33"/>
      <c r="D303" s="179" t="s">
        <v>256</v>
      </c>
      <c r="F303" s="180" t="s">
        <v>3600</v>
      </c>
      <c r="I303" s="181"/>
      <c r="L303" s="33"/>
      <c r="M303" s="182"/>
      <c r="T303" s="57"/>
      <c r="AT303" s="17" t="s">
        <v>256</v>
      </c>
      <c r="AU303" s="17" t="s">
        <v>96</v>
      </c>
    </row>
    <row r="304" spans="2:65" s="14" customFormat="1" ht="11.25">
      <c r="B304" s="165"/>
      <c r="D304" s="152" t="s">
        <v>228</v>
      </c>
      <c r="E304" s="166" t="s">
        <v>1</v>
      </c>
      <c r="F304" s="167" t="s">
        <v>3588</v>
      </c>
      <c r="H304" s="168">
        <v>10.6</v>
      </c>
      <c r="I304" s="169"/>
      <c r="L304" s="165"/>
      <c r="M304" s="170"/>
      <c r="T304" s="171"/>
      <c r="AT304" s="166" t="s">
        <v>228</v>
      </c>
      <c r="AU304" s="166" t="s">
        <v>96</v>
      </c>
      <c r="AV304" s="14" t="s">
        <v>96</v>
      </c>
      <c r="AW304" s="14" t="s">
        <v>42</v>
      </c>
      <c r="AX304" s="14" t="s">
        <v>94</v>
      </c>
      <c r="AY304" s="166" t="s">
        <v>219</v>
      </c>
    </row>
    <row r="305" spans="2:65" s="11" customFormat="1" ht="22.9" customHeight="1">
      <c r="B305" s="126"/>
      <c r="D305" s="127" t="s">
        <v>86</v>
      </c>
      <c r="E305" s="136" t="s">
        <v>569</v>
      </c>
      <c r="F305" s="136" t="s">
        <v>570</v>
      </c>
      <c r="I305" s="129"/>
      <c r="J305" s="137">
        <f>BK305</f>
        <v>0</v>
      </c>
      <c r="L305" s="126"/>
      <c r="M305" s="131"/>
      <c r="P305" s="132">
        <f>SUM(P306:P307)</f>
        <v>0</v>
      </c>
      <c r="R305" s="132">
        <f>SUM(R306:R307)</f>
        <v>0</v>
      </c>
      <c r="T305" s="133">
        <f>SUM(T306:T307)</f>
        <v>0</v>
      </c>
      <c r="AR305" s="127" t="s">
        <v>94</v>
      </c>
      <c r="AT305" s="134" t="s">
        <v>86</v>
      </c>
      <c r="AU305" s="134" t="s">
        <v>94</v>
      </c>
      <c r="AY305" s="127" t="s">
        <v>219</v>
      </c>
      <c r="BK305" s="135">
        <f>SUM(BK306:BK307)</f>
        <v>0</v>
      </c>
    </row>
    <row r="306" spans="2:65" s="1" customFormat="1" ht="16.5" customHeight="1">
      <c r="B306" s="33"/>
      <c r="C306" s="138" t="s">
        <v>1187</v>
      </c>
      <c r="D306" s="138" t="s">
        <v>221</v>
      </c>
      <c r="E306" s="139" t="s">
        <v>2668</v>
      </c>
      <c r="F306" s="140" t="s">
        <v>2669</v>
      </c>
      <c r="G306" s="141" t="s">
        <v>319</v>
      </c>
      <c r="H306" s="142">
        <v>21.125</v>
      </c>
      <c r="I306" s="143"/>
      <c r="J306" s="144">
        <f>ROUND(I306*H306,2)</f>
        <v>0</v>
      </c>
      <c r="K306" s="140" t="s">
        <v>254</v>
      </c>
      <c r="L306" s="33"/>
      <c r="M306" s="145" t="s">
        <v>1</v>
      </c>
      <c r="N306" s="146" t="s">
        <v>52</v>
      </c>
      <c r="P306" s="147">
        <f>O306*H306</f>
        <v>0</v>
      </c>
      <c r="Q306" s="147">
        <v>0</v>
      </c>
      <c r="R306" s="147">
        <f>Q306*H306</f>
        <v>0</v>
      </c>
      <c r="S306" s="147">
        <v>0</v>
      </c>
      <c r="T306" s="148">
        <f>S306*H306</f>
        <v>0</v>
      </c>
      <c r="AR306" s="149" t="s">
        <v>226</v>
      </c>
      <c r="AT306" s="149" t="s">
        <v>221</v>
      </c>
      <c r="AU306" s="149" t="s">
        <v>96</v>
      </c>
      <c r="AY306" s="17" t="s">
        <v>219</v>
      </c>
      <c r="BE306" s="150">
        <f>IF(N306="základní",J306,0)</f>
        <v>0</v>
      </c>
      <c r="BF306" s="150">
        <f>IF(N306="snížená",J306,0)</f>
        <v>0</v>
      </c>
      <c r="BG306" s="150">
        <f>IF(N306="zákl. přenesená",J306,0)</f>
        <v>0</v>
      </c>
      <c r="BH306" s="150">
        <f>IF(N306="sníž. přenesená",J306,0)</f>
        <v>0</v>
      </c>
      <c r="BI306" s="150">
        <f>IF(N306="nulová",J306,0)</f>
        <v>0</v>
      </c>
      <c r="BJ306" s="17" t="s">
        <v>94</v>
      </c>
      <c r="BK306" s="150">
        <f>ROUND(I306*H306,2)</f>
        <v>0</v>
      </c>
      <c r="BL306" s="17" t="s">
        <v>226</v>
      </c>
      <c r="BM306" s="149" t="s">
        <v>3601</v>
      </c>
    </row>
    <row r="307" spans="2:65" s="1" customFormat="1" ht="11.25">
      <c r="B307" s="33"/>
      <c r="D307" s="179" t="s">
        <v>256</v>
      </c>
      <c r="F307" s="180" t="s">
        <v>2671</v>
      </c>
      <c r="I307" s="181"/>
      <c r="L307" s="33"/>
      <c r="M307" s="182"/>
      <c r="T307" s="57"/>
      <c r="AT307" s="17" t="s">
        <v>256</v>
      </c>
      <c r="AU307" s="17" t="s">
        <v>96</v>
      </c>
    </row>
    <row r="308" spans="2:65" s="11" customFormat="1" ht="25.9" customHeight="1">
      <c r="B308" s="126"/>
      <c r="D308" s="127" t="s">
        <v>86</v>
      </c>
      <c r="E308" s="128" t="s">
        <v>3176</v>
      </c>
      <c r="F308" s="128" t="s">
        <v>3177</v>
      </c>
      <c r="I308" s="129"/>
      <c r="J308" s="130">
        <f>BK308</f>
        <v>0</v>
      </c>
      <c r="L308" s="126"/>
      <c r="M308" s="131"/>
      <c r="P308" s="132">
        <f>P309</f>
        <v>0</v>
      </c>
      <c r="R308" s="132">
        <f>R309</f>
        <v>8.0000000000000002E-3</v>
      </c>
      <c r="T308" s="133">
        <f>T309</f>
        <v>0</v>
      </c>
      <c r="AR308" s="127" t="s">
        <v>96</v>
      </c>
      <c r="AT308" s="134" t="s">
        <v>86</v>
      </c>
      <c r="AU308" s="134" t="s">
        <v>87</v>
      </c>
      <c r="AY308" s="127" t="s">
        <v>219</v>
      </c>
      <c r="BK308" s="135">
        <f>BK309</f>
        <v>0</v>
      </c>
    </row>
    <row r="309" spans="2:65" s="11" customFormat="1" ht="22.9" customHeight="1">
      <c r="B309" s="126"/>
      <c r="D309" s="127" t="s">
        <v>86</v>
      </c>
      <c r="E309" s="136" t="s">
        <v>3602</v>
      </c>
      <c r="F309" s="136" t="s">
        <v>3603</v>
      </c>
      <c r="I309" s="129"/>
      <c r="J309" s="137">
        <f>BK309</f>
        <v>0</v>
      </c>
      <c r="L309" s="126"/>
      <c r="M309" s="131"/>
      <c r="P309" s="132">
        <f>SUM(P310:P313)</f>
        <v>0</v>
      </c>
      <c r="R309" s="132">
        <f>SUM(R310:R313)</f>
        <v>8.0000000000000002E-3</v>
      </c>
      <c r="T309" s="133">
        <f>SUM(T310:T313)</f>
        <v>0</v>
      </c>
      <c r="AR309" s="127" t="s">
        <v>96</v>
      </c>
      <c r="AT309" s="134" t="s">
        <v>86</v>
      </c>
      <c r="AU309" s="134" t="s">
        <v>94</v>
      </c>
      <c r="AY309" s="127" t="s">
        <v>219</v>
      </c>
      <c r="BK309" s="135">
        <f>SUM(BK310:BK313)</f>
        <v>0</v>
      </c>
    </row>
    <row r="310" spans="2:65" s="1" customFormat="1" ht="21.75" customHeight="1">
      <c r="B310" s="33"/>
      <c r="C310" s="138" t="s">
        <v>1886</v>
      </c>
      <c r="D310" s="138" t="s">
        <v>221</v>
      </c>
      <c r="E310" s="139" t="s">
        <v>3604</v>
      </c>
      <c r="F310" s="140" t="s">
        <v>3605</v>
      </c>
      <c r="G310" s="141" t="s">
        <v>3606</v>
      </c>
      <c r="H310" s="142">
        <v>1</v>
      </c>
      <c r="I310" s="143"/>
      <c r="J310" s="144">
        <f>ROUND(I310*H310,2)</f>
        <v>0</v>
      </c>
      <c r="K310" s="140" t="s">
        <v>2740</v>
      </c>
      <c r="L310" s="33"/>
      <c r="M310" s="145" t="s">
        <v>1</v>
      </c>
      <c r="N310" s="146" t="s">
        <v>52</v>
      </c>
      <c r="P310" s="147">
        <f>O310*H310</f>
        <v>0</v>
      </c>
      <c r="Q310" s="147">
        <v>3.0000000000000001E-3</v>
      </c>
      <c r="R310" s="147">
        <f>Q310*H310</f>
        <v>3.0000000000000001E-3</v>
      </c>
      <c r="S310" s="147">
        <v>0</v>
      </c>
      <c r="T310" s="148">
        <f>S310*H310</f>
        <v>0</v>
      </c>
      <c r="AR310" s="149" t="s">
        <v>359</v>
      </c>
      <c r="AT310" s="149" t="s">
        <v>221</v>
      </c>
      <c r="AU310" s="149" t="s">
        <v>96</v>
      </c>
      <c r="AY310" s="17" t="s">
        <v>219</v>
      </c>
      <c r="BE310" s="150">
        <f>IF(N310="základní",J310,0)</f>
        <v>0</v>
      </c>
      <c r="BF310" s="150">
        <f>IF(N310="snížená",J310,0)</f>
        <v>0</v>
      </c>
      <c r="BG310" s="150">
        <f>IF(N310="zákl. přenesená",J310,0)</f>
        <v>0</v>
      </c>
      <c r="BH310" s="150">
        <f>IF(N310="sníž. přenesená",J310,0)</f>
        <v>0</v>
      </c>
      <c r="BI310" s="150">
        <f>IF(N310="nulová",J310,0)</f>
        <v>0</v>
      </c>
      <c r="BJ310" s="17" t="s">
        <v>94</v>
      </c>
      <c r="BK310" s="150">
        <f>ROUND(I310*H310,2)</f>
        <v>0</v>
      </c>
      <c r="BL310" s="17" t="s">
        <v>359</v>
      </c>
      <c r="BM310" s="149" t="s">
        <v>3607</v>
      </c>
    </row>
    <row r="311" spans="2:65" s="1" customFormat="1" ht="33" customHeight="1">
      <c r="B311" s="33"/>
      <c r="C311" s="138" t="s">
        <v>1893</v>
      </c>
      <c r="D311" s="138" t="s">
        <v>221</v>
      </c>
      <c r="E311" s="139" t="s">
        <v>3608</v>
      </c>
      <c r="F311" s="140" t="s">
        <v>3609</v>
      </c>
      <c r="G311" s="141" t="s">
        <v>3606</v>
      </c>
      <c r="H311" s="142">
        <v>1</v>
      </c>
      <c r="I311" s="143"/>
      <c r="J311" s="144">
        <f>ROUND(I311*H311,2)</f>
        <v>0</v>
      </c>
      <c r="K311" s="140" t="s">
        <v>2740</v>
      </c>
      <c r="L311" s="33"/>
      <c r="M311" s="145" t="s">
        <v>1</v>
      </c>
      <c r="N311" s="146" t="s">
        <v>52</v>
      </c>
      <c r="P311" s="147">
        <f>O311*H311</f>
        <v>0</v>
      </c>
      <c r="Q311" s="147">
        <v>5.0000000000000001E-3</v>
      </c>
      <c r="R311" s="147">
        <f>Q311*H311</f>
        <v>5.0000000000000001E-3</v>
      </c>
      <c r="S311" s="147">
        <v>0</v>
      </c>
      <c r="T311" s="148">
        <f>S311*H311</f>
        <v>0</v>
      </c>
      <c r="AR311" s="149" t="s">
        <v>359</v>
      </c>
      <c r="AT311" s="149" t="s">
        <v>221</v>
      </c>
      <c r="AU311" s="149" t="s">
        <v>96</v>
      </c>
      <c r="AY311" s="17" t="s">
        <v>219</v>
      </c>
      <c r="BE311" s="150">
        <f>IF(N311="základní",J311,0)</f>
        <v>0</v>
      </c>
      <c r="BF311" s="150">
        <f>IF(N311="snížená",J311,0)</f>
        <v>0</v>
      </c>
      <c r="BG311" s="150">
        <f>IF(N311="zákl. přenesená",J311,0)</f>
        <v>0</v>
      </c>
      <c r="BH311" s="150">
        <f>IF(N311="sníž. přenesená",J311,0)</f>
        <v>0</v>
      </c>
      <c r="BI311" s="150">
        <f>IF(N311="nulová",J311,0)</f>
        <v>0</v>
      </c>
      <c r="BJ311" s="17" t="s">
        <v>94</v>
      </c>
      <c r="BK311" s="150">
        <f>ROUND(I311*H311,2)</f>
        <v>0</v>
      </c>
      <c r="BL311" s="17" t="s">
        <v>359</v>
      </c>
      <c r="BM311" s="149" t="s">
        <v>3610</v>
      </c>
    </row>
    <row r="312" spans="2:65" s="1" customFormat="1" ht="16.5" customHeight="1">
      <c r="B312" s="33"/>
      <c r="C312" s="138" t="s">
        <v>579</v>
      </c>
      <c r="D312" s="138" t="s">
        <v>221</v>
      </c>
      <c r="E312" s="139" t="s">
        <v>3611</v>
      </c>
      <c r="F312" s="140" t="s">
        <v>3612</v>
      </c>
      <c r="G312" s="141" t="s">
        <v>319</v>
      </c>
      <c r="H312" s="142">
        <v>8.0000000000000002E-3</v>
      </c>
      <c r="I312" s="143"/>
      <c r="J312" s="144">
        <f>ROUND(I312*H312,2)</f>
        <v>0</v>
      </c>
      <c r="K312" s="140" t="s">
        <v>254</v>
      </c>
      <c r="L312" s="33"/>
      <c r="M312" s="145" t="s">
        <v>1</v>
      </c>
      <c r="N312" s="146" t="s">
        <v>52</v>
      </c>
      <c r="P312" s="147">
        <f>O312*H312</f>
        <v>0</v>
      </c>
      <c r="Q312" s="147">
        <v>0</v>
      </c>
      <c r="R312" s="147">
        <f>Q312*H312</f>
        <v>0</v>
      </c>
      <c r="S312" s="147">
        <v>0</v>
      </c>
      <c r="T312" s="148">
        <f>S312*H312</f>
        <v>0</v>
      </c>
      <c r="AR312" s="149" t="s">
        <v>359</v>
      </c>
      <c r="AT312" s="149" t="s">
        <v>221</v>
      </c>
      <c r="AU312" s="149" t="s">
        <v>96</v>
      </c>
      <c r="AY312" s="17" t="s">
        <v>219</v>
      </c>
      <c r="BE312" s="150">
        <f>IF(N312="základní",J312,0)</f>
        <v>0</v>
      </c>
      <c r="BF312" s="150">
        <f>IF(N312="snížená",J312,0)</f>
        <v>0</v>
      </c>
      <c r="BG312" s="150">
        <f>IF(N312="zákl. přenesená",J312,0)</f>
        <v>0</v>
      </c>
      <c r="BH312" s="150">
        <f>IF(N312="sníž. přenesená",J312,0)</f>
        <v>0</v>
      </c>
      <c r="BI312" s="150">
        <f>IF(N312="nulová",J312,0)</f>
        <v>0</v>
      </c>
      <c r="BJ312" s="17" t="s">
        <v>94</v>
      </c>
      <c r="BK312" s="150">
        <f>ROUND(I312*H312,2)</f>
        <v>0</v>
      </c>
      <c r="BL312" s="17" t="s">
        <v>359</v>
      </c>
      <c r="BM312" s="149" t="s">
        <v>3613</v>
      </c>
    </row>
    <row r="313" spans="2:65" s="1" customFormat="1" ht="11.25">
      <c r="B313" s="33"/>
      <c r="D313" s="179" t="s">
        <v>256</v>
      </c>
      <c r="F313" s="180" t="s">
        <v>3614</v>
      </c>
      <c r="I313" s="181"/>
      <c r="L313" s="33"/>
      <c r="M313" s="182"/>
      <c r="T313" s="57"/>
      <c r="AT313" s="17" t="s">
        <v>256</v>
      </c>
      <c r="AU313" s="17" t="s">
        <v>96</v>
      </c>
    </row>
    <row r="314" spans="2:65" s="11" customFormat="1" ht="25.9" customHeight="1">
      <c r="B314" s="126"/>
      <c r="D314" s="127" t="s">
        <v>86</v>
      </c>
      <c r="E314" s="128" t="s">
        <v>472</v>
      </c>
      <c r="F314" s="128" t="s">
        <v>1425</v>
      </c>
      <c r="I314" s="129"/>
      <c r="J314" s="130">
        <f>BK314</f>
        <v>0</v>
      </c>
      <c r="L314" s="126"/>
      <c r="M314" s="131"/>
      <c r="P314" s="132">
        <f>P315</f>
        <v>0</v>
      </c>
      <c r="R314" s="132">
        <f>R315</f>
        <v>1.1644320000000001</v>
      </c>
      <c r="T314" s="133">
        <f>T315</f>
        <v>0</v>
      </c>
      <c r="AR314" s="127" t="s">
        <v>236</v>
      </c>
      <c r="AT314" s="134" t="s">
        <v>86</v>
      </c>
      <c r="AU314" s="134" t="s">
        <v>87</v>
      </c>
      <c r="AY314" s="127" t="s">
        <v>219</v>
      </c>
      <c r="BK314" s="135">
        <f>BK315</f>
        <v>0</v>
      </c>
    </row>
    <row r="315" spans="2:65" s="11" customFormat="1" ht="22.9" customHeight="1">
      <c r="B315" s="126"/>
      <c r="D315" s="127" t="s">
        <v>86</v>
      </c>
      <c r="E315" s="136" t="s">
        <v>1426</v>
      </c>
      <c r="F315" s="136" t="s">
        <v>1427</v>
      </c>
      <c r="I315" s="129"/>
      <c r="J315" s="137">
        <f>BK315</f>
        <v>0</v>
      </c>
      <c r="L315" s="126"/>
      <c r="M315" s="131"/>
      <c r="P315" s="132">
        <f>SUM(P316:P323)</f>
        <v>0</v>
      </c>
      <c r="R315" s="132">
        <f>SUM(R316:R323)</f>
        <v>1.1644320000000001</v>
      </c>
      <c r="T315" s="133">
        <f>SUM(T316:T323)</f>
        <v>0</v>
      </c>
      <c r="AR315" s="127" t="s">
        <v>236</v>
      </c>
      <c r="AT315" s="134" t="s">
        <v>86</v>
      </c>
      <c r="AU315" s="134" t="s">
        <v>94</v>
      </c>
      <c r="AY315" s="127" t="s">
        <v>219</v>
      </c>
      <c r="BK315" s="135">
        <f>SUM(BK316:BK323)</f>
        <v>0</v>
      </c>
    </row>
    <row r="316" spans="2:65" s="1" customFormat="1" ht="16.5" customHeight="1">
      <c r="B316" s="33"/>
      <c r="C316" s="138" t="s">
        <v>1899</v>
      </c>
      <c r="D316" s="138" t="s">
        <v>221</v>
      </c>
      <c r="E316" s="139" t="s">
        <v>3615</v>
      </c>
      <c r="F316" s="140" t="s">
        <v>3616</v>
      </c>
      <c r="G316" s="141" t="s">
        <v>624</v>
      </c>
      <c r="H316" s="142">
        <v>4.8</v>
      </c>
      <c r="I316" s="143"/>
      <c r="J316" s="144">
        <f>ROUND(I316*H316,2)</f>
        <v>0</v>
      </c>
      <c r="K316" s="140" t="s">
        <v>254</v>
      </c>
      <c r="L316" s="33"/>
      <c r="M316" s="145" t="s">
        <v>1</v>
      </c>
      <c r="N316" s="146" t="s">
        <v>52</v>
      </c>
      <c r="P316" s="147">
        <f>O316*H316</f>
        <v>0</v>
      </c>
      <c r="Q316" s="147">
        <v>9.0000000000000006E-5</v>
      </c>
      <c r="R316" s="147">
        <f>Q316*H316</f>
        <v>4.3200000000000004E-4</v>
      </c>
      <c r="S316" s="147">
        <v>0</v>
      </c>
      <c r="T316" s="148">
        <f>S316*H316</f>
        <v>0</v>
      </c>
      <c r="AR316" s="149" t="s">
        <v>1431</v>
      </c>
      <c r="AT316" s="149" t="s">
        <v>221</v>
      </c>
      <c r="AU316" s="149" t="s">
        <v>96</v>
      </c>
      <c r="AY316" s="17" t="s">
        <v>219</v>
      </c>
      <c r="BE316" s="150">
        <f>IF(N316="základní",J316,0)</f>
        <v>0</v>
      </c>
      <c r="BF316" s="150">
        <f>IF(N316="snížená",J316,0)</f>
        <v>0</v>
      </c>
      <c r="BG316" s="150">
        <f>IF(N316="zákl. přenesená",J316,0)</f>
        <v>0</v>
      </c>
      <c r="BH316" s="150">
        <f>IF(N316="sníž. přenesená",J316,0)</f>
        <v>0</v>
      </c>
      <c r="BI316" s="150">
        <f>IF(N316="nulová",J316,0)</f>
        <v>0</v>
      </c>
      <c r="BJ316" s="17" t="s">
        <v>94</v>
      </c>
      <c r="BK316" s="150">
        <f>ROUND(I316*H316,2)</f>
        <v>0</v>
      </c>
      <c r="BL316" s="17" t="s">
        <v>1431</v>
      </c>
      <c r="BM316" s="149" t="s">
        <v>3617</v>
      </c>
    </row>
    <row r="317" spans="2:65" s="1" customFormat="1" ht="11.25">
      <c r="B317" s="33"/>
      <c r="D317" s="179" t="s">
        <v>256</v>
      </c>
      <c r="F317" s="180" t="s">
        <v>3618</v>
      </c>
      <c r="I317" s="181"/>
      <c r="L317" s="33"/>
      <c r="M317" s="182"/>
      <c r="T317" s="57"/>
      <c r="AT317" s="17" t="s">
        <v>256</v>
      </c>
      <c r="AU317" s="17" t="s">
        <v>96</v>
      </c>
    </row>
    <row r="318" spans="2:65" s="12" customFormat="1" ht="11.25">
      <c r="B318" s="151"/>
      <c r="D318" s="152" t="s">
        <v>228</v>
      </c>
      <c r="E318" s="153" t="s">
        <v>1</v>
      </c>
      <c r="F318" s="154" t="s">
        <v>3619</v>
      </c>
      <c r="H318" s="153" t="s">
        <v>1</v>
      </c>
      <c r="I318" s="155"/>
      <c r="L318" s="151"/>
      <c r="M318" s="156"/>
      <c r="T318" s="157"/>
      <c r="AT318" s="153" t="s">
        <v>228</v>
      </c>
      <c r="AU318" s="153" t="s">
        <v>96</v>
      </c>
      <c r="AV318" s="12" t="s">
        <v>94</v>
      </c>
      <c r="AW318" s="12" t="s">
        <v>42</v>
      </c>
      <c r="AX318" s="12" t="s">
        <v>87</v>
      </c>
      <c r="AY318" s="153" t="s">
        <v>219</v>
      </c>
    </row>
    <row r="319" spans="2:65" s="14" customFormat="1" ht="11.25">
      <c r="B319" s="165"/>
      <c r="D319" s="152" t="s">
        <v>228</v>
      </c>
      <c r="E319" s="166" t="s">
        <v>1</v>
      </c>
      <c r="F319" s="167" t="s">
        <v>3620</v>
      </c>
      <c r="H319" s="168">
        <v>4.8</v>
      </c>
      <c r="I319" s="169"/>
      <c r="L319" s="165"/>
      <c r="M319" s="170"/>
      <c r="T319" s="171"/>
      <c r="AT319" s="166" t="s">
        <v>228</v>
      </c>
      <c r="AU319" s="166" t="s">
        <v>96</v>
      </c>
      <c r="AV319" s="14" t="s">
        <v>96</v>
      </c>
      <c r="AW319" s="14" t="s">
        <v>42</v>
      </c>
      <c r="AX319" s="14" t="s">
        <v>94</v>
      </c>
      <c r="AY319" s="166" t="s">
        <v>219</v>
      </c>
    </row>
    <row r="320" spans="2:65" s="1" customFormat="1" ht="16.5" customHeight="1">
      <c r="B320" s="33"/>
      <c r="C320" s="138" t="s">
        <v>1901</v>
      </c>
      <c r="D320" s="138" t="s">
        <v>221</v>
      </c>
      <c r="E320" s="139" t="s">
        <v>3621</v>
      </c>
      <c r="F320" s="140" t="s">
        <v>3622</v>
      </c>
      <c r="G320" s="141" t="s">
        <v>382</v>
      </c>
      <c r="H320" s="142">
        <v>6</v>
      </c>
      <c r="I320" s="143"/>
      <c r="J320" s="144">
        <f>ROUND(I320*H320,2)</f>
        <v>0</v>
      </c>
      <c r="K320" s="140" t="s">
        <v>254</v>
      </c>
      <c r="L320" s="33"/>
      <c r="M320" s="145" t="s">
        <v>1</v>
      </c>
      <c r="N320" s="146" t="s">
        <v>52</v>
      </c>
      <c r="P320" s="147">
        <f>O320*H320</f>
        <v>0</v>
      </c>
      <c r="Q320" s="147">
        <v>0.19400000000000001</v>
      </c>
      <c r="R320" s="147">
        <f>Q320*H320</f>
        <v>1.1640000000000001</v>
      </c>
      <c r="S320" s="147">
        <v>0</v>
      </c>
      <c r="T320" s="148">
        <f>S320*H320</f>
        <v>0</v>
      </c>
      <c r="AR320" s="149" t="s">
        <v>1431</v>
      </c>
      <c r="AT320" s="149" t="s">
        <v>221</v>
      </c>
      <c r="AU320" s="149" t="s">
        <v>96</v>
      </c>
      <c r="AY320" s="17" t="s">
        <v>219</v>
      </c>
      <c r="BE320" s="150">
        <f>IF(N320="základní",J320,0)</f>
        <v>0</v>
      </c>
      <c r="BF320" s="150">
        <f>IF(N320="snížená",J320,0)</f>
        <v>0</v>
      </c>
      <c r="BG320" s="150">
        <f>IF(N320="zákl. přenesená",J320,0)</f>
        <v>0</v>
      </c>
      <c r="BH320" s="150">
        <f>IF(N320="sníž. přenesená",J320,0)</f>
        <v>0</v>
      </c>
      <c r="BI320" s="150">
        <f>IF(N320="nulová",J320,0)</f>
        <v>0</v>
      </c>
      <c r="BJ320" s="17" t="s">
        <v>94</v>
      </c>
      <c r="BK320" s="150">
        <f>ROUND(I320*H320,2)</f>
        <v>0</v>
      </c>
      <c r="BL320" s="17" t="s">
        <v>1431</v>
      </c>
      <c r="BM320" s="149" t="s">
        <v>3623</v>
      </c>
    </row>
    <row r="321" spans="2:51" s="1" customFormat="1" ht="11.25">
      <c r="B321" s="33"/>
      <c r="D321" s="179" t="s">
        <v>256</v>
      </c>
      <c r="F321" s="180" t="s">
        <v>3624</v>
      </c>
      <c r="I321" s="181"/>
      <c r="L321" s="33"/>
      <c r="M321" s="182"/>
      <c r="T321" s="57"/>
      <c r="AT321" s="17" t="s">
        <v>256</v>
      </c>
      <c r="AU321" s="17" t="s">
        <v>96</v>
      </c>
    </row>
    <row r="322" spans="2:51" s="12" customFormat="1" ht="11.25">
      <c r="B322" s="151"/>
      <c r="D322" s="152" t="s">
        <v>228</v>
      </c>
      <c r="E322" s="153" t="s">
        <v>1</v>
      </c>
      <c r="F322" s="154" t="s">
        <v>3619</v>
      </c>
      <c r="H322" s="153" t="s">
        <v>1</v>
      </c>
      <c r="I322" s="155"/>
      <c r="L322" s="151"/>
      <c r="M322" s="156"/>
      <c r="T322" s="157"/>
      <c r="AT322" s="153" t="s">
        <v>228</v>
      </c>
      <c r="AU322" s="153" t="s">
        <v>96</v>
      </c>
      <c r="AV322" s="12" t="s">
        <v>94</v>
      </c>
      <c r="AW322" s="12" t="s">
        <v>42</v>
      </c>
      <c r="AX322" s="12" t="s">
        <v>87</v>
      </c>
      <c r="AY322" s="153" t="s">
        <v>219</v>
      </c>
    </row>
    <row r="323" spans="2:51" s="14" customFormat="1" ht="11.25">
      <c r="B323" s="165"/>
      <c r="D323" s="152" t="s">
        <v>228</v>
      </c>
      <c r="E323" s="166" t="s">
        <v>1</v>
      </c>
      <c r="F323" s="167" t="s">
        <v>3364</v>
      </c>
      <c r="H323" s="168">
        <v>6</v>
      </c>
      <c r="I323" s="169"/>
      <c r="L323" s="165"/>
      <c r="M323" s="199"/>
      <c r="N323" s="200"/>
      <c r="O323" s="200"/>
      <c r="P323" s="200"/>
      <c r="Q323" s="200"/>
      <c r="R323" s="200"/>
      <c r="S323" s="200"/>
      <c r="T323" s="201"/>
      <c r="AT323" s="166" t="s">
        <v>228</v>
      </c>
      <c r="AU323" s="166" t="s">
        <v>96</v>
      </c>
      <c r="AV323" s="14" t="s">
        <v>96</v>
      </c>
      <c r="AW323" s="14" t="s">
        <v>42</v>
      </c>
      <c r="AX323" s="14" t="s">
        <v>94</v>
      </c>
      <c r="AY323" s="166" t="s">
        <v>219</v>
      </c>
    </row>
    <row r="324" spans="2:51" s="1" customFormat="1" ht="6.95" customHeight="1">
      <c r="B324" s="45"/>
      <c r="C324" s="46"/>
      <c r="D324" s="46"/>
      <c r="E324" s="46"/>
      <c r="F324" s="46"/>
      <c r="G324" s="46"/>
      <c r="H324" s="46"/>
      <c r="I324" s="46"/>
      <c r="J324" s="46"/>
      <c r="K324" s="46"/>
      <c r="L324" s="33"/>
    </row>
  </sheetData>
  <sheetProtection algorithmName="SHA-512" hashValue="sGduzYSdVtxkkYaxBku7C7c38fFT16GttBQFgh8TFf3bonRFQ8Z+l/UjtT9nNfBBbri+6gxIAOy6uG7CpsHuzg==" saltValue="sT3GF55IYvCDvCMfTJUmbamYoag/xT7dPAs2XUblAWn2NeWml5+QeLBfwPDtmcFRlsZQS0hQ/IZAyJFhKtB5Uw==" spinCount="100000" sheet="1" objects="1" scenarios="1" formatColumns="0" formatRows="0" autoFilter="0"/>
  <autoFilter ref="C124:K323" xr:uid="{00000000-0009-0000-0000-00000E000000}"/>
  <mergeCells count="9">
    <mergeCell ref="E86:H86"/>
    <mergeCell ref="E115:H115"/>
    <mergeCell ref="E117:H117"/>
    <mergeCell ref="L2:V2"/>
    <mergeCell ref="E7:H7"/>
    <mergeCell ref="E9:H9"/>
    <mergeCell ref="E18:H18"/>
    <mergeCell ref="E27:H27"/>
    <mergeCell ref="E84:H84"/>
  </mergeCells>
  <hyperlinks>
    <hyperlink ref="F129" r:id="rId1" xr:uid="{00000000-0004-0000-0E00-000000000000}"/>
    <hyperlink ref="F135" r:id="rId2" xr:uid="{00000000-0004-0000-0E00-000001000000}"/>
    <hyperlink ref="F139" r:id="rId3" xr:uid="{00000000-0004-0000-0E00-000002000000}"/>
    <hyperlink ref="F142" r:id="rId4" xr:uid="{00000000-0004-0000-0E00-000003000000}"/>
    <hyperlink ref="F154" r:id="rId5" xr:uid="{00000000-0004-0000-0E00-000004000000}"/>
    <hyperlink ref="F163" r:id="rId6" xr:uid="{00000000-0004-0000-0E00-000005000000}"/>
    <hyperlink ref="F165" r:id="rId7" xr:uid="{00000000-0004-0000-0E00-000006000000}"/>
    <hyperlink ref="F169" r:id="rId8" xr:uid="{00000000-0004-0000-0E00-000007000000}"/>
    <hyperlink ref="F171" r:id="rId9" xr:uid="{00000000-0004-0000-0E00-000008000000}"/>
    <hyperlink ref="F180" r:id="rId10" xr:uid="{00000000-0004-0000-0E00-000009000000}"/>
    <hyperlink ref="F183" r:id="rId11" xr:uid="{00000000-0004-0000-0E00-00000A000000}"/>
    <hyperlink ref="F205" r:id="rId12" xr:uid="{00000000-0004-0000-0E00-00000B000000}"/>
    <hyperlink ref="F212" r:id="rId13" xr:uid="{00000000-0004-0000-0E00-00000C000000}"/>
    <hyperlink ref="F215" r:id="rId14" xr:uid="{00000000-0004-0000-0E00-00000D000000}"/>
    <hyperlink ref="F219" r:id="rId15" xr:uid="{00000000-0004-0000-0E00-00000E000000}"/>
    <hyperlink ref="F226" r:id="rId16" xr:uid="{00000000-0004-0000-0E00-00000F000000}"/>
    <hyperlink ref="F234" r:id="rId17" xr:uid="{00000000-0004-0000-0E00-000010000000}"/>
    <hyperlink ref="F237" r:id="rId18" xr:uid="{00000000-0004-0000-0E00-000011000000}"/>
    <hyperlink ref="F240" r:id="rId19" xr:uid="{00000000-0004-0000-0E00-000012000000}"/>
    <hyperlink ref="F249" r:id="rId20" xr:uid="{00000000-0004-0000-0E00-000013000000}"/>
    <hyperlink ref="F259" r:id="rId21" xr:uid="{00000000-0004-0000-0E00-000014000000}"/>
    <hyperlink ref="F262" r:id="rId22" xr:uid="{00000000-0004-0000-0E00-000015000000}"/>
    <hyperlink ref="F271" r:id="rId23" xr:uid="{00000000-0004-0000-0E00-000016000000}"/>
    <hyperlink ref="F277" r:id="rId24" xr:uid="{00000000-0004-0000-0E00-000017000000}"/>
    <hyperlink ref="F280" r:id="rId25" xr:uid="{00000000-0004-0000-0E00-000018000000}"/>
    <hyperlink ref="F285" r:id="rId26" xr:uid="{00000000-0004-0000-0E00-000019000000}"/>
    <hyperlink ref="F294" r:id="rId27" xr:uid="{00000000-0004-0000-0E00-00001A000000}"/>
    <hyperlink ref="F297" r:id="rId28" xr:uid="{00000000-0004-0000-0E00-00001B000000}"/>
    <hyperlink ref="F300" r:id="rId29" xr:uid="{00000000-0004-0000-0E00-00001C000000}"/>
    <hyperlink ref="F303" r:id="rId30" xr:uid="{00000000-0004-0000-0E00-00001D000000}"/>
    <hyperlink ref="F307" r:id="rId31" xr:uid="{00000000-0004-0000-0E00-00001E000000}"/>
    <hyperlink ref="F313" r:id="rId32" xr:uid="{00000000-0004-0000-0E00-00001F000000}"/>
    <hyperlink ref="F317" r:id="rId33" xr:uid="{00000000-0004-0000-0E00-000020000000}"/>
    <hyperlink ref="F321" r:id="rId34" xr:uid="{00000000-0004-0000-0E00-000021000000}"/>
  </hyperlinks>
  <pageMargins left="0.39370078740157483" right="0.39370078740157483" top="0.39370078740157483" bottom="0.39370078740157483" header="0" footer="0"/>
  <pageSetup paperSize="9" scale="84" fitToHeight="100" orientation="landscape" r:id="rId35"/>
  <headerFooter>
    <oddFooter>&amp;CStrana &amp;P z &amp;N</oddFooter>
  </headerFooter>
  <drawing r:id="rId36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149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155</v>
      </c>
      <c r="AZ2" s="94" t="s">
        <v>3625</v>
      </c>
      <c r="BA2" s="94" t="s">
        <v>1</v>
      </c>
      <c r="BB2" s="94" t="s">
        <v>1</v>
      </c>
      <c r="BC2" s="94" t="s">
        <v>3626</v>
      </c>
      <c r="BD2" s="94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56" ht="24.95" customHeight="1">
      <c r="B4" s="20"/>
      <c r="D4" s="21" t="s">
        <v>173</v>
      </c>
      <c r="L4" s="20"/>
      <c r="M4" s="95" t="s">
        <v>10</v>
      </c>
      <c r="AT4" s="17" t="s">
        <v>4</v>
      </c>
    </row>
    <row r="5" spans="2:56" ht="6.95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</row>
    <row r="8" spans="2:56" ht="12" customHeight="1">
      <c r="B8" s="20"/>
      <c r="D8" s="27" t="s">
        <v>180</v>
      </c>
      <c r="L8" s="20"/>
    </row>
    <row r="9" spans="2:56" s="1" customFormat="1" ht="16.5" customHeight="1">
      <c r="B9" s="33"/>
      <c r="E9" s="246" t="s">
        <v>3627</v>
      </c>
      <c r="F9" s="248"/>
      <c r="G9" s="248"/>
      <c r="H9" s="248"/>
      <c r="L9" s="33"/>
    </row>
    <row r="10" spans="2:56" s="1" customFormat="1" ht="12" customHeight="1">
      <c r="B10" s="33"/>
      <c r="D10" s="27" t="s">
        <v>186</v>
      </c>
      <c r="L10" s="33"/>
    </row>
    <row r="11" spans="2:56" s="1" customFormat="1" ht="16.5" customHeight="1">
      <c r="B11" s="33"/>
      <c r="E11" s="204" t="s">
        <v>3628</v>
      </c>
      <c r="F11" s="248"/>
      <c r="G11" s="248"/>
      <c r="H11" s="248"/>
      <c r="L11" s="33"/>
    </row>
    <row r="12" spans="2:56" s="1" customFormat="1" ht="11.25">
      <c r="B12" s="33"/>
      <c r="L12" s="33"/>
    </row>
    <row r="13" spans="2:56" s="1" customFormat="1" ht="12" customHeight="1">
      <c r="B13" s="33"/>
      <c r="D13" s="27" t="s">
        <v>18</v>
      </c>
      <c r="F13" s="25" t="s">
        <v>1</v>
      </c>
      <c r="I13" s="27" t="s">
        <v>20</v>
      </c>
      <c r="J13" s="25" t="s">
        <v>1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29. 8. 2025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9" t="str">
        <f>'Rekapitulace stavby'!E14</f>
        <v>Vyplň údaj</v>
      </c>
      <c r="F20" s="230"/>
      <c r="G20" s="230"/>
      <c r="H20" s="230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6"/>
      <c r="E29" s="235" t="s">
        <v>1</v>
      </c>
      <c r="F29" s="235"/>
      <c r="G29" s="235"/>
      <c r="H29" s="235"/>
      <c r="L29" s="96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7" t="s">
        <v>47</v>
      </c>
      <c r="J32" s="67">
        <f>ROUND(J125,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ROUND((SUM(BE125:BE148)),  2)</f>
        <v>0</v>
      </c>
      <c r="I35" s="98">
        <v>0.21</v>
      </c>
      <c r="J35" s="87">
        <f>ROUND(((SUM(BE125:BE148))*I35),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ROUND((SUM(BF125:BF148)),  2)</f>
        <v>0</v>
      </c>
      <c r="I36" s="98">
        <v>0.12</v>
      </c>
      <c r="J36" s="87">
        <f>ROUND(((SUM(BF125:BF148))*I36),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ROUND((SUM(BG125:BG148)),  2)</f>
        <v>0</v>
      </c>
      <c r="I37" s="98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ROUND((SUM(BH125:BH148)),  2)</f>
        <v>0</v>
      </c>
      <c r="I38" s="98">
        <v>0.12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ROUND((SUM(BI125:BI148)),  2)</f>
        <v>0</v>
      </c>
      <c r="I39" s="98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9"/>
      <c r="D41" s="100" t="s">
        <v>57</v>
      </c>
      <c r="E41" s="58"/>
      <c r="F41" s="58"/>
      <c r="G41" s="101" t="s">
        <v>58</v>
      </c>
      <c r="H41" s="102" t="s">
        <v>59</v>
      </c>
      <c r="I41" s="58"/>
      <c r="J41" s="103">
        <f>SUM(J32:J39)</f>
        <v>0</v>
      </c>
      <c r="K41" s="104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5" t="s">
        <v>63</v>
      </c>
      <c r="G61" s="44" t="s">
        <v>62</v>
      </c>
      <c r="H61" s="35"/>
      <c r="I61" s="35"/>
      <c r="J61" s="106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5" t="s">
        <v>63</v>
      </c>
      <c r="G76" s="44" t="s">
        <v>62</v>
      </c>
      <c r="H76" s="35"/>
      <c r="I76" s="35"/>
      <c r="J76" s="106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195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6" t="str">
        <f>E7</f>
        <v>REVITALIZACE ROZTYLSKÉHO NÁMĚSTÍ SEVER, PRAHA 4</v>
      </c>
      <c r="F85" s="247"/>
      <c r="G85" s="247"/>
      <c r="H85" s="247"/>
      <c r="L85" s="33"/>
    </row>
    <row r="86" spans="2:12" ht="12" customHeight="1">
      <c r="B86" s="20"/>
      <c r="C86" s="27" t="s">
        <v>180</v>
      </c>
      <c r="L86" s="20"/>
    </row>
    <row r="87" spans="2:12" s="1" customFormat="1" ht="16.5" customHeight="1">
      <c r="B87" s="33"/>
      <c r="E87" s="246" t="s">
        <v>3627</v>
      </c>
      <c r="F87" s="248"/>
      <c r="G87" s="248"/>
      <c r="H87" s="248"/>
      <c r="L87" s="33"/>
    </row>
    <row r="88" spans="2:12" s="1" customFormat="1" ht="12" customHeight="1">
      <c r="B88" s="33"/>
      <c r="C88" s="27" t="s">
        <v>186</v>
      </c>
      <c r="L88" s="33"/>
    </row>
    <row r="89" spans="2:12" s="1" customFormat="1" ht="16.5" customHeight="1">
      <c r="B89" s="33"/>
      <c r="E89" s="204" t="str">
        <f>E11</f>
        <v>SO 07.1 - dětské hřiště</v>
      </c>
      <c r="F89" s="248"/>
      <c r="G89" s="248"/>
      <c r="H89" s="248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PRAHA 4</v>
      </c>
      <c r="I91" s="27" t="s">
        <v>24</v>
      </c>
      <c r="J91" s="53" t="str">
        <f>IF(J14="","",J14)</f>
        <v>29. 8. 2025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Městská část Praha 4,Antala Staška 2059/80b,Praha4</v>
      </c>
      <c r="I93" s="27" t="s">
        <v>38</v>
      </c>
      <c r="J93" s="31" t="str">
        <f>E23</f>
        <v>Ateliér zahradní a krajinářské architektury, Brno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7" t="s">
        <v>196</v>
      </c>
      <c r="D96" s="99"/>
      <c r="E96" s="99"/>
      <c r="F96" s="99"/>
      <c r="G96" s="99"/>
      <c r="H96" s="99"/>
      <c r="I96" s="99"/>
      <c r="J96" s="108" t="s">
        <v>197</v>
      </c>
      <c r="K96" s="99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9" t="s">
        <v>198</v>
      </c>
      <c r="J98" s="67">
        <f>J125</f>
        <v>0</v>
      </c>
      <c r="L98" s="33"/>
      <c r="AU98" s="17" t="s">
        <v>199</v>
      </c>
    </row>
    <row r="99" spans="2:47" s="8" customFormat="1" ht="24.95" customHeight="1">
      <c r="B99" s="110"/>
      <c r="D99" s="111" t="s">
        <v>200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201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610</v>
      </c>
      <c r="E101" s="116"/>
      <c r="F101" s="116"/>
      <c r="G101" s="116"/>
      <c r="H101" s="116"/>
      <c r="I101" s="116"/>
      <c r="J101" s="117">
        <f>J132</f>
        <v>0</v>
      </c>
      <c r="L101" s="114"/>
    </row>
    <row r="102" spans="2:47" s="9" customFormat="1" ht="19.899999999999999" customHeight="1">
      <c r="B102" s="114"/>
      <c r="D102" s="115" t="s">
        <v>611</v>
      </c>
      <c r="E102" s="116"/>
      <c r="F102" s="116"/>
      <c r="G102" s="116"/>
      <c r="H102" s="116"/>
      <c r="I102" s="116"/>
      <c r="J102" s="117">
        <f>J137</f>
        <v>0</v>
      </c>
      <c r="L102" s="114"/>
    </row>
    <row r="103" spans="2:47" s="9" customFormat="1" ht="19.899999999999999" customHeight="1">
      <c r="B103" s="114"/>
      <c r="D103" s="115" t="s">
        <v>203</v>
      </c>
      <c r="E103" s="116"/>
      <c r="F103" s="116"/>
      <c r="G103" s="116"/>
      <c r="H103" s="116"/>
      <c r="I103" s="116"/>
      <c r="J103" s="117">
        <f>J146</f>
        <v>0</v>
      </c>
      <c r="L103" s="114"/>
    </row>
    <row r="104" spans="2:47" s="1" customFormat="1" ht="21.75" customHeight="1">
      <c r="B104" s="33"/>
      <c r="L104" s="33"/>
    </row>
    <row r="105" spans="2:47" s="1" customFormat="1" ht="6.95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3"/>
    </row>
    <row r="109" spans="2:47" s="1" customFormat="1" ht="6.95" customHeight="1"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33"/>
    </row>
    <row r="110" spans="2:47" s="1" customFormat="1" ht="24.95" customHeight="1">
      <c r="B110" s="33"/>
      <c r="C110" s="21" t="s">
        <v>204</v>
      </c>
      <c r="L110" s="33"/>
    </row>
    <row r="111" spans="2:47" s="1" customFormat="1" ht="6.95" customHeight="1">
      <c r="B111" s="33"/>
      <c r="L111" s="33"/>
    </row>
    <row r="112" spans="2:47" s="1" customFormat="1" ht="12" customHeight="1">
      <c r="B112" s="33"/>
      <c r="C112" s="27" t="s">
        <v>16</v>
      </c>
      <c r="L112" s="33"/>
    </row>
    <row r="113" spans="2:65" s="1" customFormat="1" ht="16.5" customHeight="1">
      <c r="B113" s="33"/>
      <c r="E113" s="246" t="str">
        <f>E7</f>
        <v>REVITALIZACE ROZTYLSKÉHO NÁMĚSTÍ SEVER, PRAHA 4</v>
      </c>
      <c r="F113" s="247"/>
      <c r="G113" s="247"/>
      <c r="H113" s="247"/>
      <c r="L113" s="33"/>
    </row>
    <row r="114" spans="2:65" ht="12" customHeight="1">
      <c r="B114" s="20"/>
      <c r="C114" s="27" t="s">
        <v>180</v>
      </c>
      <c r="L114" s="20"/>
    </row>
    <row r="115" spans="2:65" s="1" customFormat="1" ht="16.5" customHeight="1">
      <c r="B115" s="33"/>
      <c r="E115" s="246" t="s">
        <v>3627</v>
      </c>
      <c r="F115" s="248"/>
      <c r="G115" s="248"/>
      <c r="H115" s="248"/>
      <c r="L115" s="33"/>
    </row>
    <row r="116" spans="2:65" s="1" customFormat="1" ht="12" customHeight="1">
      <c r="B116" s="33"/>
      <c r="C116" s="27" t="s">
        <v>186</v>
      </c>
      <c r="L116" s="33"/>
    </row>
    <row r="117" spans="2:65" s="1" customFormat="1" ht="16.5" customHeight="1">
      <c r="B117" s="33"/>
      <c r="E117" s="204" t="str">
        <f>E11</f>
        <v>SO 07.1 - dětské hřiště</v>
      </c>
      <c r="F117" s="248"/>
      <c r="G117" s="248"/>
      <c r="H117" s="248"/>
      <c r="L117" s="33"/>
    </row>
    <row r="118" spans="2:65" s="1" customFormat="1" ht="6.95" customHeight="1">
      <c r="B118" s="33"/>
      <c r="L118" s="33"/>
    </row>
    <row r="119" spans="2:65" s="1" customFormat="1" ht="12" customHeight="1">
      <c r="B119" s="33"/>
      <c r="C119" s="27" t="s">
        <v>22</v>
      </c>
      <c r="F119" s="25" t="str">
        <f>F14</f>
        <v>PRAHA 4</v>
      </c>
      <c r="I119" s="27" t="s">
        <v>24</v>
      </c>
      <c r="J119" s="53" t="str">
        <f>IF(J14="","",J14)</f>
        <v>29. 8. 2025</v>
      </c>
      <c r="L119" s="33"/>
    </row>
    <row r="120" spans="2:65" s="1" customFormat="1" ht="6.95" customHeight="1">
      <c r="B120" s="33"/>
      <c r="L120" s="33"/>
    </row>
    <row r="121" spans="2:65" s="1" customFormat="1" ht="40.15" customHeight="1">
      <c r="B121" s="33"/>
      <c r="C121" s="27" t="s">
        <v>30</v>
      </c>
      <c r="F121" s="25" t="str">
        <f>E17</f>
        <v>Městská část Praha 4,Antala Staška 2059/80b,Praha4</v>
      </c>
      <c r="I121" s="27" t="s">
        <v>38</v>
      </c>
      <c r="J121" s="31" t="str">
        <f>E23</f>
        <v>Ateliér zahradní a krajinářské architektury, Brno</v>
      </c>
      <c r="L121" s="33"/>
    </row>
    <row r="122" spans="2:65" s="1" customFormat="1" ht="15.2" customHeight="1">
      <c r="B122" s="33"/>
      <c r="C122" s="27" t="s">
        <v>36</v>
      </c>
      <c r="F122" s="25" t="str">
        <f>IF(E20="","",E20)</f>
        <v>Vyplň údaj</v>
      </c>
      <c r="I122" s="27" t="s">
        <v>43</v>
      </c>
      <c r="J122" s="31" t="str">
        <f>E26</f>
        <v xml:space="preserve"> </v>
      </c>
      <c r="L122" s="33"/>
    </row>
    <row r="123" spans="2:65" s="1" customFormat="1" ht="10.35" customHeight="1">
      <c r="B123" s="33"/>
      <c r="L123" s="33"/>
    </row>
    <row r="124" spans="2:65" s="10" customFormat="1" ht="29.25" customHeight="1">
      <c r="B124" s="118"/>
      <c r="C124" s="119" t="s">
        <v>205</v>
      </c>
      <c r="D124" s="120" t="s">
        <v>72</v>
      </c>
      <c r="E124" s="120" t="s">
        <v>68</v>
      </c>
      <c r="F124" s="120" t="s">
        <v>69</v>
      </c>
      <c r="G124" s="120" t="s">
        <v>206</v>
      </c>
      <c r="H124" s="120" t="s">
        <v>207</v>
      </c>
      <c r="I124" s="120" t="s">
        <v>208</v>
      </c>
      <c r="J124" s="120" t="s">
        <v>197</v>
      </c>
      <c r="K124" s="121" t="s">
        <v>209</v>
      </c>
      <c r="L124" s="118"/>
      <c r="M124" s="60" t="s">
        <v>1</v>
      </c>
      <c r="N124" s="61" t="s">
        <v>51</v>
      </c>
      <c r="O124" s="61" t="s">
        <v>210</v>
      </c>
      <c r="P124" s="61" t="s">
        <v>211</v>
      </c>
      <c r="Q124" s="61" t="s">
        <v>212</v>
      </c>
      <c r="R124" s="61" t="s">
        <v>213</v>
      </c>
      <c r="S124" s="61" t="s">
        <v>214</v>
      </c>
      <c r="T124" s="62" t="s">
        <v>215</v>
      </c>
    </row>
    <row r="125" spans="2:65" s="1" customFormat="1" ht="22.9" customHeight="1">
      <c r="B125" s="33"/>
      <c r="C125" s="65" t="s">
        <v>216</v>
      </c>
      <c r="J125" s="122">
        <f>BK125</f>
        <v>0</v>
      </c>
      <c r="L125" s="33"/>
      <c r="M125" s="63"/>
      <c r="N125" s="54"/>
      <c r="O125" s="54"/>
      <c r="P125" s="123">
        <f>P126</f>
        <v>0</v>
      </c>
      <c r="Q125" s="54"/>
      <c r="R125" s="123">
        <f>R126</f>
        <v>21.590930000000004</v>
      </c>
      <c r="S125" s="54"/>
      <c r="T125" s="124">
        <f>T126</f>
        <v>0</v>
      </c>
      <c r="AT125" s="17" t="s">
        <v>86</v>
      </c>
      <c r="AU125" s="17" t="s">
        <v>199</v>
      </c>
      <c r="BK125" s="125">
        <f>BK126</f>
        <v>0</v>
      </c>
    </row>
    <row r="126" spans="2:65" s="11" customFormat="1" ht="25.9" customHeight="1">
      <c r="B126" s="126"/>
      <c r="D126" s="127" t="s">
        <v>86</v>
      </c>
      <c r="E126" s="128" t="s">
        <v>217</v>
      </c>
      <c r="F126" s="128" t="s">
        <v>218</v>
      </c>
      <c r="I126" s="129"/>
      <c r="J126" s="130">
        <f>BK126</f>
        <v>0</v>
      </c>
      <c r="L126" s="126"/>
      <c r="M126" s="131"/>
      <c r="P126" s="132">
        <f>P127+P132+P137+P146</f>
        <v>0</v>
      </c>
      <c r="R126" s="132">
        <f>R127+R132+R137+R146</f>
        <v>21.590930000000004</v>
      </c>
      <c r="T126" s="133">
        <f>T127+T132+T137+T146</f>
        <v>0</v>
      </c>
      <c r="AR126" s="127" t="s">
        <v>94</v>
      </c>
      <c r="AT126" s="134" t="s">
        <v>86</v>
      </c>
      <c r="AU126" s="134" t="s">
        <v>87</v>
      </c>
      <c r="AY126" s="127" t="s">
        <v>219</v>
      </c>
      <c r="BK126" s="135">
        <f>BK127+BK132+BK137+BK146</f>
        <v>0</v>
      </c>
    </row>
    <row r="127" spans="2:65" s="11" customFormat="1" ht="22.9" customHeight="1">
      <c r="B127" s="126"/>
      <c r="D127" s="127" t="s">
        <v>86</v>
      </c>
      <c r="E127" s="136" t="s">
        <v>94</v>
      </c>
      <c r="F127" s="136" t="s">
        <v>220</v>
      </c>
      <c r="I127" s="129"/>
      <c r="J127" s="137">
        <f>BK127</f>
        <v>0</v>
      </c>
      <c r="L127" s="126"/>
      <c r="M127" s="131"/>
      <c r="P127" s="132">
        <f>SUM(P128:P131)</f>
        <v>0</v>
      </c>
      <c r="R127" s="132">
        <f>SUM(R128:R131)</f>
        <v>0</v>
      </c>
      <c r="T127" s="133">
        <f>SUM(T128:T131)</f>
        <v>0</v>
      </c>
      <c r="AR127" s="127" t="s">
        <v>94</v>
      </c>
      <c r="AT127" s="134" t="s">
        <v>86</v>
      </c>
      <c r="AU127" s="134" t="s">
        <v>94</v>
      </c>
      <c r="AY127" s="127" t="s">
        <v>219</v>
      </c>
      <c r="BK127" s="135">
        <f>SUM(BK128:BK131)</f>
        <v>0</v>
      </c>
    </row>
    <row r="128" spans="2:65" s="1" customFormat="1" ht="16.5" customHeight="1">
      <c r="B128" s="33"/>
      <c r="C128" s="138" t="s">
        <v>94</v>
      </c>
      <c r="D128" s="138" t="s">
        <v>221</v>
      </c>
      <c r="E128" s="139" t="s">
        <v>3629</v>
      </c>
      <c r="F128" s="140" t="s">
        <v>3630</v>
      </c>
      <c r="G128" s="141" t="s">
        <v>224</v>
      </c>
      <c r="H128" s="142">
        <v>192</v>
      </c>
      <c r="I128" s="143"/>
      <c r="J128" s="144">
        <f>ROUND(I128*H128,2)</f>
        <v>0</v>
      </c>
      <c r="K128" s="140" t="s">
        <v>254</v>
      </c>
      <c r="L128" s="33"/>
      <c r="M128" s="145" t="s">
        <v>1</v>
      </c>
      <c r="N128" s="146" t="s">
        <v>52</v>
      </c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AR128" s="149" t="s">
        <v>226</v>
      </c>
      <c r="AT128" s="149" t="s">
        <v>221</v>
      </c>
      <c r="AU128" s="149" t="s">
        <v>96</v>
      </c>
      <c r="AY128" s="17" t="s">
        <v>219</v>
      </c>
      <c r="BE128" s="150">
        <f>IF(N128="základní",J128,0)</f>
        <v>0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7" t="s">
        <v>94</v>
      </c>
      <c r="BK128" s="150">
        <f>ROUND(I128*H128,2)</f>
        <v>0</v>
      </c>
      <c r="BL128" s="17" t="s">
        <v>226</v>
      </c>
      <c r="BM128" s="149" t="s">
        <v>3631</v>
      </c>
    </row>
    <row r="129" spans="2:65" s="1" customFormat="1" ht="11.25">
      <c r="B129" s="33"/>
      <c r="D129" s="179" t="s">
        <v>256</v>
      </c>
      <c r="F129" s="180" t="s">
        <v>3632</v>
      </c>
      <c r="I129" s="181"/>
      <c r="L129" s="33"/>
      <c r="M129" s="182"/>
      <c r="T129" s="57"/>
      <c r="AT129" s="17" t="s">
        <v>256</v>
      </c>
      <c r="AU129" s="17" t="s">
        <v>96</v>
      </c>
    </row>
    <row r="130" spans="2:65" s="14" customFormat="1" ht="11.25">
      <c r="B130" s="165"/>
      <c r="D130" s="152" t="s">
        <v>228</v>
      </c>
      <c r="E130" s="166" t="s">
        <v>1</v>
      </c>
      <c r="F130" s="167" t="s">
        <v>3633</v>
      </c>
      <c r="H130" s="168">
        <v>192</v>
      </c>
      <c r="I130" s="169"/>
      <c r="L130" s="165"/>
      <c r="M130" s="170"/>
      <c r="T130" s="171"/>
      <c r="AT130" s="166" t="s">
        <v>228</v>
      </c>
      <c r="AU130" s="166" t="s">
        <v>96</v>
      </c>
      <c r="AV130" s="14" t="s">
        <v>96</v>
      </c>
      <c r="AW130" s="14" t="s">
        <v>42</v>
      </c>
      <c r="AX130" s="14" t="s">
        <v>87</v>
      </c>
      <c r="AY130" s="166" t="s">
        <v>219</v>
      </c>
    </row>
    <row r="131" spans="2:65" s="15" customFormat="1" ht="11.25">
      <c r="B131" s="172"/>
      <c r="D131" s="152" t="s">
        <v>228</v>
      </c>
      <c r="E131" s="173" t="s">
        <v>3625</v>
      </c>
      <c r="F131" s="174" t="s">
        <v>262</v>
      </c>
      <c r="H131" s="175">
        <v>192</v>
      </c>
      <c r="I131" s="176"/>
      <c r="L131" s="172"/>
      <c r="M131" s="177"/>
      <c r="T131" s="178"/>
      <c r="AT131" s="173" t="s">
        <v>228</v>
      </c>
      <c r="AU131" s="173" t="s">
        <v>96</v>
      </c>
      <c r="AV131" s="15" t="s">
        <v>226</v>
      </c>
      <c r="AW131" s="15" t="s">
        <v>42</v>
      </c>
      <c r="AX131" s="15" t="s">
        <v>94</v>
      </c>
      <c r="AY131" s="173" t="s">
        <v>219</v>
      </c>
    </row>
    <row r="132" spans="2:65" s="11" customFormat="1" ht="22.9" customHeight="1">
      <c r="B132" s="126"/>
      <c r="D132" s="127" t="s">
        <v>86</v>
      </c>
      <c r="E132" s="136" t="s">
        <v>269</v>
      </c>
      <c r="F132" s="136" t="s">
        <v>757</v>
      </c>
      <c r="I132" s="129"/>
      <c r="J132" s="137">
        <f>BK132</f>
        <v>0</v>
      </c>
      <c r="L132" s="126"/>
      <c r="M132" s="131"/>
      <c r="P132" s="132">
        <f>SUM(P133:P136)</f>
        <v>0</v>
      </c>
      <c r="R132" s="132">
        <f>SUM(R133:R136)</f>
        <v>19.200000000000003</v>
      </c>
      <c r="T132" s="133">
        <f>SUM(T133:T136)</f>
        <v>0</v>
      </c>
      <c r="AR132" s="127" t="s">
        <v>94</v>
      </c>
      <c r="AT132" s="134" t="s">
        <v>86</v>
      </c>
      <c r="AU132" s="134" t="s">
        <v>94</v>
      </c>
      <c r="AY132" s="127" t="s">
        <v>219</v>
      </c>
      <c r="BK132" s="135">
        <f>SUM(BK133:BK136)</f>
        <v>0</v>
      </c>
    </row>
    <row r="133" spans="2:65" s="1" customFormat="1" ht="16.5" customHeight="1">
      <c r="B133" s="33"/>
      <c r="C133" s="138" t="s">
        <v>96</v>
      </c>
      <c r="D133" s="138" t="s">
        <v>221</v>
      </c>
      <c r="E133" s="139" t="s">
        <v>3634</v>
      </c>
      <c r="F133" s="140" t="s">
        <v>3635</v>
      </c>
      <c r="G133" s="141" t="s">
        <v>224</v>
      </c>
      <c r="H133" s="142">
        <v>192</v>
      </c>
      <c r="I133" s="143"/>
      <c r="J133" s="144">
        <f>ROUND(I133*H133,2)</f>
        <v>0</v>
      </c>
      <c r="K133" s="140" t="s">
        <v>2740</v>
      </c>
      <c r="L133" s="33"/>
      <c r="M133" s="145" t="s">
        <v>1</v>
      </c>
      <c r="N133" s="146" t="s">
        <v>52</v>
      </c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AR133" s="149" t="s">
        <v>226</v>
      </c>
      <c r="AT133" s="149" t="s">
        <v>221</v>
      </c>
      <c r="AU133" s="149" t="s">
        <v>96</v>
      </c>
      <c r="AY133" s="17" t="s">
        <v>219</v>
      </c>
      <c r="BE133" s="150">
        <f>IF(N133="základní",J133,0)</f>
        <v>0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7" t="s">
        <v>94</v>
      </c>
      <c r="BK133" s="150">
        <f>ROUND(I133*H133,2)</f>
        <v>0</v>
      </c>
      <c r="BL133" s="17" t="s">
        <v>226</v>
      </c>
      <c r="BM133" s="149" t="s">
        <v>3636</v>
      </c>
    </row>
    <row r="134" spans="2:65" s="14" customFormat="1" ht="11.25">
      <c r="B134" s="165"/>
      <c r="D134" s="152" t="s">
        <v>228</v>
      </c>
      <c r="E134" s="166" t="s">
        <v>1</v>
      </c>
      <c r="F134" s="167" t="s">
        <v>3637</v>
      </c>
      <c r="H134" s="168">
        <v>192</v>
      </c>
      <c r="I134" s="169"/>
      <c r="L134" s="165"/>
      <c r="M134" s="170"/>
      <c r="T134" s="171"/>
      <c r="AT134" s="166" t="s">
        <v>228</v>
      </c>
      <c r="AU134" s="166" t="s">
        <v>96</v>
      </c>
      <c r="AV134" s="14" t="s">
        <v>96</v>
      </c>
      <c r="AW134" s="14" t="s">
        <v>42</v>
      </c>
      <c r="AX134" s="14" t="s">
        <v>94</v>
      </c>
      <c r="AY134" s="166" t="s">
        <v>219</v>
      </c>
    </row>
    <row r="135" spans="2:65" s="1" customFormat="1" ht="16.5" customHeight="1">
      <c r="B135" s="33"/>
      <c r="C135" s="138" t="s">
        <v>236</v>
      </c>
      <c r="D135" s="138" t="s">
        <v>221</v>
      </c>
      <c r="E135" s="139" t="s">
        <v>3638</v>
      </c>
      <c r="F135" s="140" t="s">
        <v>3639</v>
      </c>
      <c r="G135" s="141" t="s">
        <v>224</v>
      </c>
      <c r="H135" s="142">
        <v>192</v>
      </c>
      <c r="I135" s="143"/>
      <c r="J135" s="144">
        <f>ROUND(I135*H135,2)</f>
        <v>0</v>
      </c>
      <c r="K135" s="140" t="s">
        <v>2740</v>
      </c>
      <c r="L135" s="33"/>
      <c r="M135" s="145" t="s">
        <v>1</v>
      </c>
      <c r="N135" s="146" t="s">
        <v>52</v>
      </c>
      <c r="P135" s="147">
        <f>O135*H135</f>
        <v>0</v>
      </c>
      <c r="Q135" s="147">
        <v>0.1</v>
      </c>
      <c r="R135" s="147">
        <f>Q135*H135</f>
        <v>19.200000000000003</v>
      </c>
      <c r="S135" s="147">
        <v>0</v>
      </c>
      <c r="T135" s="148">
        <f>S135*H135</f>
        <v>0</v>
      </c>
      <c r="AR135" s="149" t="s">
        <v>226</v>
      </c>
      <c r="AT135" s="149" t="s">
        <v>221</v>
      </c>
      <c r="AU135" s="149" t="s">
        <v>96</v>
      </c>
      <c r="AY135" s="17" t="s">
        <v>219</v>
      </c>
      <c r="BE135" s="150">
        <f>IF(N135="základní",J135,0)</f>
        <v>0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7" t="s">
        <v>94</v>
      </c>
      <c r="BK135" s="150">
        <f>ROUND(I135*H135,2)</f>
        <v>0</v>
      </c>
      <c r="BL135" s="17" t="s">
        <v>226</v>
      </c>
      <c r="BM135" s="149" t="s">
        <v>3640</v>
      </c>
    </row>
    <row r="136" spans="2:65" s="14" customFormat="1" ht="11.25">
      <c r="B136" s="165"/>
      <c r="D136" s="152" t="s">
        <v>228</v>
      </c>
      <c r="E136" s="166" t="s">
        <v>1</v>
      </c>
      <c r="F136" s="167" t="s">
        <v>3641</v>
      </c>
      <c r="H136" s="168">
        <v>192</v>
      </c>
      <c r="I136" s="169"/>
      <c r="L136" s="165"/>
      <c r="M136" s="170"/>
      <c r="T136" s="171"/>
      <c r="AT136" s="166" t="s">
        <v>228</v>
      </c>
      <c r="AU136" s="166" t="s">
        <v>96</v>
      </c>
      <c r="AV136" s="14" t="s">
        <v>96</v>
      </c>
      <c r="AW136" s="14" t="s">
        <v>42</v>
      </c>
      <c r="AX136" s="14" t="s">
        <v>94</v>
      </c>
      <c r="AY136" s="166" t="s">
        <v>219</v>
      </c>
    </row>
    <row r="137" spans="2:65" s="11" customFormat="1" ht="22.9" customHeight="1">
      <c r="B137" s="126"/>
      <c r="D137" s="127" t="s">
        <v>86</v>
      </c>
      <c r="E137" s="136" t="s">
        <v>301</v>
      </c>
      <c r="F137" s="136" t="s">
        <v>783</v>
      </c>
      <c r="I137" s="129"/>
      <c r="J137" s="137">
        <f>BK137</f>
        <v>0</v>
      </c>
      <c r="L137" s="126"/>
      <c r="M137" s="131"/>
      <c r="P137" s="132">
        <f>SUM(P138:P145)</f>
        <v>0</v>
      </c>
      <c r="R137" s="132">
        <f>SUM(R138:R145)</f>
        <v>2.39093</v>
      </c>
      <c r="T137" s="133">
        <f>SUM(T138:T145)</f>
        <v>0</v>
      </c>
      <c r="AR137" s="127" t="s">
        <v>94</v>
      </c>
      <c r="AT137" s="134" t="s">
        <v>86</v>
      </c>
      <c r="AU137" s="134" t="s">
        <v>94</v>
      </c>
      <c r="AY137" s="127" t="s">
        <v>219</v>
      </c>
      <c r="BK137" s="135">
        <f>SUM(BK138:BK145)</f>
        <v>0</v>
      </c>
    </row>
    <row r="138" spans="2:65" s="1" customFormat="1" ht="16.5" customHeight="1">
      <c r="B138" s="33"/>
      <c r="C138" s="138" t="s">
        <v>226</v>
      </c>
      <c r="D138" s="138" t="s">
        <v>221</v>
      </c>
      <c r="E138" s="139" t="s">
        <v>3642</v>
      </c>
      <c r="F138" s="140" t="s">
        <v>3643</v>
      </c>
      <c r="G138" s="141" t="s">
        <v>624</v>
      </c>
      <c r="H138" s="142">
        <v>16</v>
      </c>
      <c r="I138" s="143"/>
      <c r="J138" s="144">
        <f>ROUND(I138*H138,2)</f>
        <v>0</v>
      </c>
      <c r="K138" s="140" t="s">
        <v>2740</v>
      </c>
      <c r="L138" s="33"/>
      <c r="M138" s="145" t="s">
        <v>1</v>
      </c>
      <c r="N138" s="146" t="s">
        <v>52</v>
      </c>
      <c r="P138" s="147">
        <f>O138*H138</f>
        <v>0</v>
      </c>
      <c r="Q138" s="147">
        <v>0.14943000000000001</v>
      </c>
      <c r="R138" s="147">
        <f>Q138*H138</f>
        <v>2.3908800000000001</v>
      </c>
      <c r="S138" s="147">
        <v>0</v>
      </c>
      <c r="T138" s="148">
        <f>S138*H138</f>
        <v>0</v>
      </c>
      <c r="AR138" s="149" t="s">
        <v>226</v>
      </c>
      <c r="AT138" s="149" t="s">
        <v>221</v>
      </c>
      <c r="AU138" s="149" t="s">
        <v>96</v>
      </c>
      <c r="AY138" s="17" t="s">
        <v>219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7" t="s">
        <v>94</v>
      </c>
      <c r="BK138" s="150">
        <f>ROUND(I138*H138,2)</f>
        <v>0</v>
      </c>
      <c r="BL138" s="17" t="s">
        <v>226</v>
      </c>
      <c r="BM138" s="149" t="s">
        <v>3644</v>
      </c>
    </row>
    <row r="139" spans="2:65" s="14" customFormat="1" ht="11.25">
      <c r="B139" s="165"/>
      <c r="D139" s="152" t="s">
        <v>228</v>
      </c>
      <c r="E139" s="166" t="s">
        <v>1</v>
      </c>
      <c r="F139" s="167" t="s">
        <v>3645</v>
      </c>
      <c r="H139" s="168">
        <v>16</v>
      </c>
      <c r="I139" s="169"/>
      <c r="L139" s="165"/>
      <c r="M139" s="170"/>
      <c r="T139" s="171"/>
      <c r="AT139" s="166" t="s">
        <v>228</v>
      </c>
      <c r="AU139" s="166" t="s">
        <v>96</v>
      </c>
      <c r="AV139" s="14" t="s">
        <v>96</v>
      </c>
      <c r="AW139" s="14" t="s">
        <v>42</v>
      </c>
      <c r="AX139" s="14" t="s">
        <v>94</v>
      </c>
      <c r="AY139" s="166" t="s">
        <v>219</v>
      </c>
    </row>
    <row r="140" spans="2:65" s="1" customFormat="1" ht="24.2" customHeight="1">
      <c r="B140" s="33"/>
      <c r="C140" s="138" t="s">
        <v>269</v>
      </c>
      <c r="D140" s="138" t="s">
        <v>221</v>
      </c>
      <c r="E140" s="139" t="s">
        <v>3646</v>
      </c>
      <c r="F140" s="140" t="s">
        <v>3647</v>
      </c>
      <c r="G140" s="141" t="s">
        <v>3648</v>
      </c>
      <c r="H140" s="142">
        <v>1</v>
      </c>
      <c r="I140" s="143"/>
      <c r="J140" s="144">
        <f>ROUND(I140*H140,2)</f>
        <v>0</v>
      </c>
      <c r="K140" s="140" t="s">
        <v>2740</v>
      </c>
      <c r="L140" s="33"/>
      <c r="M140" s="145" t="s">
        <v>1</v>
      </c>
      <c r="N140" s="146" t="s">
        <v>52</v>
      </c>
      <c r="P140" s="147">
        <f>O140*H140</f>
        <v>0</v>
      </c>
      <c r="Q140" s="147">
        <v>5.0000000000000002E-5</v>
      </c>
      <c r="R140" s="147">
        <f>Q140*H140</f>
        <v>5.0000000000000002E-5</v>
      </c>
      <c r="S140" s="147">
        <v>0</v>
      </c>
      <c r="T140" s="148">
        <f>S140*H140</f>
        <v>0</v>
      </c>
      <c r="AR140" s="149" t="s">
        <v>226</v>
      </c>
      <c r="AT140" s="149" t="s">
        <v>221</v>
      </c>
      <c r="AU140" s="149" t="s">
        <v>96</v>
      </c>
      <c r="AY140" s="17" t="s">
        <v>219</v>
      </c>
      <c r="BE140" s="150">
        <f>IF(N140="základní",J140,0)</f>
        <v>0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7" t="s">
        <v>94</v>
      </c>
      <c r="BK140" s="150">
        <f>ROUND(I140*H140,2)</f>
        <v>0</v>
      </c>
      <c r="BL140" s="17" t="s">
        <v>226</v>
      </c>
      <c r="BM140" s="149" t="s">
        <v>3649</v>
      </c>
    </row>
    <row r="141" spans="2:65" s="12" customFormat="1" ht="11.25">
      <c r="B141" s="151"/>
      <c r="D141" s="152" t="s">
        <v>228</v>
      </c>
      <c r="E141" s="153" t="s">
        <v>1</v>
      </c>
      <c r="F141" s="154" t="s">
        <v>3650</v>
      </c>
      <c r="H141" s="153" t="s">
        <v>1</v>
      </c>
      <c r="I141" s="155"/>
      <c r="L141" s="151"/>
      <c r="M141" s="156"/>
      <c r="T141" s="157"/>
      <c r="AT141" s="153" t="s">
        <v>228</v>
      </c>
      <c r="AU141" s="153" t="s">
        <v>96</v>
      </c>
      <c r="AV141" s="12" t="s">
        <v>94</v>
      </c>
      <c r="AW141" s="12" t="s">
        <v>42</v>
      </c>
      <c r="AX141" s="12" t="s">
        <v>87</v>
      </c>
      <c r="AY141" s="153" t="s">
        <v>219</v>
      </c>
    </row>
    <row r="142" spans="2:65" s="12" customFormat="1" ht="11.25">
      <c r="B142" s="151"/>
      <c r="D142" s="152" t="s">
        <v>228</v>
      </c>
      <c r="E142" s="153" t="s">
        <v>1</v>
      </c>
      <c r="F142" s="154" t="s">
        <v>3651</v>
      </c>
      <c r="H142" s="153" t="s">
        <v>1</v>
      </c>
      <c r="I142" s="155"/>
      <c r="L142" s="151"/>
      <c r="M142" s="156"/>
      <c r="T142" s="157"/>
      <c r="AT142" s="153" t="s">
        <v>228</v>
      </c>
      <c r="AU142" s="153" t="s">
        <v>96</v>
      </c>
      <c r="AV142" s="12" t="s">
        <v>94</v>
      </c>
      <c r="AW142" s="12" t="s">
        <v>42</v>
      </c>
      <c r="AX142" s="12" t="s">
        <v>87</v>
      </c>
      <c r="AY142" s="153" t="s">
        <v>219</v>
      </c>
    </row>
    <row r="143" spans="2:65" s="12" customFormat="1" ht="11.25">
      <c r="B143" s="151"/>
      <c r="D143" s="152" t="s">
        <v>228</v>
      </c>
      <c r="E143" s="153" t="s">
        <v>1</v>
      </c>
      <c r="F143" s="154" t="s">
        <v>3652</v>
      </c>
      <c r="H143" s="153" t="s">
        <v>1</v>
      </c>
      <c r="I143" s="155"/>
      <c r="L143" s="151"/>
      <c r="M143" s="156"/>
      <c r="T143" s="157"/>
      <c r="AT143" s="153" t="s">
        <v>228</v>
      </c>
      <c r="AU143" s="153" t="s">
        <v>96</v>
      </c>
      <c r="AV143" s="12" t="s">
        <v>94</v>
      </c>
      <c r="AW143" s="12" t="s">
        <v>42</v>
      </c>
      <c r="AX143" s="12" t="s">
        <v>87</v>
      </c>
      <c r="AY143" s="153" t="s">
        <v>219</v>
      </c>
    </row>
    <row r="144" spans="2:65" s="12" customFormat="1" ht="11.25">
      <c r="B144" s="151"/>
      <c r="D144" s="152" t="s">
        <v>228</v>
      </c>
      <c r="E144" s="153" t="s">
        <v>1</v>
      </c>
      <c r="F144" s="154" t="s">
        <v>3653</v>
      </c>
      <c r="H144" s="153" t="s">
        <v>1</v>
      </c>
      <c r="I144" s="155"/>
      <c r="L144" s="151"/>
      <c r="M144" s="156"/>
      <c r="T144" s="157"/>
      <c r="AT144" s="153" t="s">
        <v>228</v>
      </c>
      <c r="AU144" s="153" t="s">
        <v>96</v>
      </c>
      <c r="AV144" s="12" t="s">
        <v>94</v>
      </c>
      <c r="AW144" s="12" t="s">
        <v>42</v>
      </c>
      <c r="AX144" s="12" t="s">
        <v>87</v>
      </c>
      <c r="AY144" s="153" t="s">
        <v>219</v>
      </c>
    </row>
    <row r="145" spans="2:65" s="14" customFormat="1" ht="11.25">
      <c r="B145" s="165"/>
      <c r="D145" s="152" t="s">
        <v>228</v>
      </c>
      <c r="E145" s="166" t="s">
        <v>1</v>
      </c>
      <c r="F145" s="167" t="s">
        <v>94</v>
      </c>
      <c r="H145" s="168">
        <v>1</v>
      </c>
      <c r="I145" s="169"/>
      <c r="L145" s="165"/>
      <c r="M145" s="170"/>
      <c r="T145" s="171"/>
      <c r="AT145" s="166" t="s">
        <v>228</v>
      </c>
      <c r="AU145" s="166" t="s">
        <v>96</v>
      </c>
      <c r="AV145" s="14" t="s">
        <v>96</v>
      </c>
      <c r="AW145" s="14" t="s">
        <v>42</v>
      </c>
      <c r="AX145" s="14" t="s">
        <v>94</v>
      </c>
      <c r="AY145" s="166" t="s">
        <v>219</v>
      </c>
    </row>
    <row r="146" spans="2:65" s="11" customFormat="1" ht="22.9" customHeight="1">
      <c r="B146" s="126"/>
      <c r="D146" s="127" t="s">
        <v>86</v>
      </c>
      <c r="E146" s="136" t="s">
        <v>569</v>
      </c>
      <c r="F146" s="136" t="s">
        <v>570</v>
      </c>
      <c r="I146" s="129"/>
      <c r="J146" s="137">
        <f>BK146</f>
        <v>0</v>
      </c>
      <c r="L146" s="126"/>
      <c r="M146" s="131"/>
      <c r="P146" s="132">
        <f>SUM(P147:P148)</f>
        <v>0</v>
      </c>
      <c r="R146" s="132">
        <f>SUM(R147:R148)</f>
        <v>0</v>
      </c>
      <c r="T146" s="133">
        <f>SUM(T147:T148)</f>
        <v>0</v>
      </c>
      <c r="AR146" s="127" t="s">
        <v>94</v>
      </c>
      <c r="AT146" s="134" t="s">
        <v>86</v>
      </c>
      <c r="AU146" s="134" t="s">
        <v>94</v>
      </c>
      <c r="AY146" s="127" t="s">
        <v>219</v>
      </c>
      <c r="BK146" s="135">
        <f>SUM(BK147:BK148)</f>
        <v>0</v>
      </c>
    </row>
    <row r="147" spans="2:65" s="1" customFormat="1" ht="16.5" customHeight="1">
      <c r="B147" s="33"/>
      <c r="C147" s="138" t="s">
        <v>277</v>
      </c>
      <c r="D147" s="138" t="s">
        <v>221</v>
      </c>
      <c r="E147" s="139" t="s">
        <v>3654</v>
      </c>
      <c r="F147" s="140" t="s">
        <v>3655</v>
      </c>
      <c r="G147" s="141" t="s">
        <v>319</v>
      </c>
      <c r="H147" s="142">
        <v>21.591000000000001</v>
      </c>
      <c r="I147" s="143"/>
      <c r="J147" s="144">
        <f>ROUND(I147*H147,2)</f>
        <v>0</v>
      </c>
      <c r="K147" s="140" t="s">
        <v>254</v>
      </c>
      <c r="L147" s="33"/>
      <c r="M147" s="145" t="s">
        <v>1</v>
      </c>
      <c r="N147" s="146" t="s">
        <v>52</v>
      </c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AR147" s="149" t="s">
        <v>226</v>
      </c>
      <c r="AT147" s="149" t="s">
        <v>221</v>
      </c>
      <c r="AU147" s="149" t="s">
        <v>96</v>
      </c>
      <c r="AY147" s="17" t="s">
        <v>219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7" t="s">
        <v>94</v>
      </c>
      <c r="BK147" s="150">
        <f>ROUND(I147*H147,2)</f>
        <v>0</v>
      </c>
      <c r="BL147" s="17" t="s">
        <v>226</v>
      </c>
      <c r="BM147" s="149" t="s">
        <v>3656</v>
      </c>
    </row>
    <row r="148" spans="2:65" s="1" customFormat="1" ht="11.25">
      <c r="B148" s="33"/>
      <c r="D148" s="179" t="s">
        <v>256</v>
      </c>
      <c r="F148" s="180" t="s">
        <v>3657</v>
      </c>
      <c r="I148" s="181"/>
      <c r="L148" s="33"/>
      <c r="M148" s="193"/>
      <c r="N148" s="194"/>
      <c r="O148" s="194"/>
      <c r="P148" s="194"/>
      <c r="Q148" s="194"/>
      <c r="R148" s="194"/>
      <c r="S148" s="194"/>
      <c r="T148" s="195"/>
      <c r="AT148" s="17" t="s">
        <v>256</v>
      </c>
      <c r="AU148" s="17" t="s">
        <v>96</v>
      </c>
    </row>
    <row r="149" spans="2:65" s="1" customFormat="1" ht="6.95" customHeight="1">
      <c r="B149" s="45"/>
      <c r="C149" s="46"/>
      <c r="D149" s="46"/>
      <c r="E149" s="46"/>
      <c r="F149" s="46"/>
      <c r="G149" s="46"/>
      <c r="H149" s="46"/>
      <c r="I149" s="46"/>
      <c r="J149" s="46"/>
      <c r="K149" s="46"/>
      <c r="L149" s="33"/>
    </row>
  </sheetData>
  <sheetProtection algorithmName="SHA-512" hashValue="MqG7FczSUdXTfz/Z9zM//H4Z69VQKaoW+fiqNWHPDKW4yO1xRm0er3nIzIYxu8+V7x7nvSi35MTkb6by/6or6w==" saltValue="9yV7Y02MN9bPi3N9KaqDRhbowedW+IE9XGOJzK5I4oNf2CrDJ5L2cVwsRJV9pCd8jYpHb1P9P3WKGyk7j6+wpg==" spinCount="100000" sheet="1" objects="1" scenarios="1" formatColumns="0" formatRows="0" autoFilter="0"/>
  <autoFilter ref="C124:K148" xr:uid="{00000000-0009-0000-0000-00000F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hyperlinks>
    <hyperlink ref="F129" r:id="rId1" xr:uid="{00000000-0004-0000-0F00-000000000000}"/>
    <hyperlink ref="F148" r:id="rId2" xr:uid="{00000000-0004-0000-0F00-000001000000}"/>
  </hyperlinks>
  <pageMargins left="0.39370078740157483" right="0.39370078740157483" top="0.39370078740157483" bottom="0.39370078740157483" header="0" footer="0"/>
  <pageSetup paperSize="9" scale="84" fitToHeight="100" orientation="landscape" r:id="rId3"/>
  <headerFooter>
    <oddFooter>&amp;CStrana &amp;P z &amp;N</oddFooter>
  </headerFooter>
  <drawing r:id="rId4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54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158</v>
      </c>
      <c r="AZ2" s="94" t="s">
        <v>3625</v>
      </c>
      <c r="BA2" s="94" t="s">
        <v>1</v>
      </c>
      <c r="BB2" s="94" t="s">
        <v>1</v>
      </c>
      <c r="BC2" s="94" t="s">
        <v>2513</v>
      </c>
      <c r="BD2" s="94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56" ht="24.95" customHeight="1">
      <c r="B4" s="20"/>
      <c r="D4" s="21" t="s">
        <v>173</v>
      </c>
      <c r="L4" s="20"/>
      <c r="M4" s="95" t="s">
        <v>10</v>
      </c>
      <c r="AT4" s="17" t="s">
        <v>4</v>
      </c>
    </row>
    <row r="5" spans="2:56" ht="6.95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</row>
    <row r="8" spans="2:56" ht="12" customHeight="1">
      <c r="B8" s="20"/>
      <c r="D8" s="27" t="s">
        <v>180</v>
      </c>
      <c r="L8" s="20"/>
    </row>
    <row r="9" spans="2:56" s="1" customFormat="1" ht="16.5" customHeight="1">
      <c r="B9" s="33"/>
      <c r="E9" s="246" t="s">
        <v>3627</v>
      </c>
      <c r="F9" s="248"/>
      <c r="G9" s="248"/>
      <c r="H9" s="248"/>
      <c r="L9" s="33"/>
    </row>
    <row r="10" spans="2:56" s="1" customFormat="1" ht="12" customHeight="1">
      <c r="B10" s="33"/>
      <c r="D10" s="27" t="s">
        <v>186</v>
      </c>
      <c r="L10" s="33"/>
    </row>
    <row r="11" spans="2:56" s="1" customFormat="1" ht="16.5" customHeight="1">
      <c r="B11" s="33"/>
      <c r="E11" s="204" t="s">
        <v>3658</v>
      </c>
      <c r="F11" s="248"/>
      <c r="G11" s="248"/>
      <c r="H11" s="248"/>
      <c r="L11" s="33"/>
    </row>
    <row r="12" spans="2:56" s="1" customFormat="1" ht="11.25">
      <c r="B12" s="33"/>
      <c r="L12" s="33"/>
    </row>
    <row r="13" spans="2:56" s="1" customFormat="1" ht="12" customHeight="1">
      <c r="B13" s="33"/>
      <c r="D13" s="27" t="s">
        <v>18</v>
      </c>
      <c r="F13" s="25" t="s">
        <v>1</v>
      </c>
      <c r="I13" s="27" t="s">
        <v>20</v>
      </c>
      <c r="J13" s="25" t="s">
        <v>1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29. 8. 2025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9" t="str">
        <f>'Rekapitulace stavby'!E14</f>
        <v>Vyplň údaj</v>
      </c>
      <c r="F20" s="230"/>
      <c r="G20" s="230"/>
      <c r="H20" s="230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6"/>
      <c r="E29" s="235" t="s">
        <v>1</v>
      </c>
      <c r="F29" s="235"/>
      <c r="G29" s="235"/>
      <c r="H29" s="235"/>
      <c r="L29" s="96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7" t="s">
        <v>47</v>
      </c>
      <c r="J32" s="67">
        <f>ROUND(J127,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ROUND((SUM(BE127:BE153)),  2)</f>
        <v>0</v>
      </c>
      <c r="I35" s="98">
        <v>0.21</v>
      </c>
      <c r="J35" s="87">
        <f>ROUND(((SUM(BE127:BE153))*I35),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ROUND((SUM(BF127:BF153)),  2)</f>
        <v>0</v>
      </c>
      <c r="I36" s="98">
        <v>0.12</v>
      </c>
      <c r="J36" s="87">
        <f>ROUND(((SUM(BF127:BF153))*I36),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ROUND((SUM(BG127:BG153)),  2)</f>
        <v>0</v>
      </c>
      <c r="I37" s="98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ROUND((SUM(BH127:BH153)),  2)</f>
        <v>0</v>
      </c>
      <c r="I38" s="98">
        <v>0.12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ROUND((SUM(BI127:BI153)),  2)</f>
        <v>0</v>
      </c>
      <c r="I39" s="98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9"/>
      <c r="D41" s="100" t="s">
        <v>57</v>
      </c>
      <c r="E41" s="58"/>
      <c r="F41" s="58"/>
      <c r="G41" s="101" t="s">
        <v>58</v>
      </c>
      <c r="H41" s="102" t="s">
        <v>59</v>
      </c>
      <c r="I41" s="58"/>
      <c r="J41" s="103">
        <f>SUM(J32:J39)</f>
        <v>0</v>
      </c>
      <c r="K41" s="104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5" t="s">
        <v>63</v>
      </c>
      <c r="G61" s="44" t="s">
        <v>62</v>
      </c>
      <c r="H61" s="35"/>
      <c r="I61" s="35"/>
      <c r="J61" s="106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5" t="s">
        <v>63</v>
      </c>
      <c r="G76" s="44" t="s">
        <v>62</v>
      </c>
      <c r="H76" s="35"/>
      <c r="I76" s="35"/>
      <c r="J76" s="106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195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6" t="str">
        <f>E7</f>
        <v>REVITALIZACE ROZTYLSKÉHO NÁMĚSTÍ SEVER, PRAHA 4</v>
      </c>
      <c r="F85" s="247"/>
      <c r="G85" s="247"/>
      <c r="H85" s="247"/>
      <c r="L85" s="33"/>
    </row>
    <row r="86" spans="2:12" ht="12" customHeight="1">
      <c r="B86" s="20"/>
      <c r="C86" s="27" t="s">
        <v>180</v>
      </c>
      <c r="L86" s="20"/>
    </row>
    <row r="87" spans="2:12" s="1" customFormat="1" ht="16.5" customHeight="1">
      <c r="B87" s="33"/>
      <c r="E87" s="246" t="s">
        <v>3627</v>
      </c>
      <c r="F87" s="248"/>
      <c r="G87" s="248"/>
      <c r="H87" s="248"/>
      <c r="L87" s="33"/>
    </row>
    <row r="88" spans="2:12" s="1" customFormat="1" ht="12" customHeight="1">
      <c r="B88" s="33"/>
      <c r="C88" s="27" t="s">
        <v>186</v>
      </c>
      <c r="L88" s="33"/>
    </row>
    <row r="89" spans="2:12" s="1" customFormat="1" ht="16.5" customHeight="1">
      <c r="B89" s="33"/>
      <c r="E89" s="204" t="str">
        <f>E11</f>
        <v>SO 07.2 - workoutové hřiště</v>
      </c>
      <c r="F89" s="248"/>
      <c r="G89" s="248"/>
      <c r="H89" s="248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PRAHA 4</v>
      </c>
      <c r="I91" s="27" t="s">
        <v>24</v>
      </c>
      <c r="J91" s="53" t="str">
        <f>IF(J14="","",J14)</f>
        <v>29. 8. 2025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Městská část Praha 4,Antala Staška 2059/80b,Praha4</v>
      </c>
      <c r="I93" s="27" t="s">
        <v>38</v>
      </c>
      <c r="J93" s="31" t="str">
        <f>E23</f>
        <v>Ateliér zahradní a krajinářské architektury, Brno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7" t="s">
        <v>196</v>
      </c>
      <c r="D96" s="99"/>
      <c r="E96" s="99"/>
      <c r="F96" s="99"/>
      <c r="G96" s="99"/>
      <c r="H96" s="99"/>
      <c r="I96" s="99"/>
      <c r="J96" s="108" t="s">
        <v>197</v>
      </c>
      <c r="K96" s="99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9" t="s">
        <v>198</v>
      </c>
      <c r="J98" s="67">
        <f>J127</f>
        <v>0</v>
      </c>
      <c r="L98" s="33"/>
      <c r="AU98" s="17" t="s">
        <v>199</v>
      </c>
    </row>
    <row r="99" spans="2:47" s="8" customFormat="1" ht="24.95" customHeight="1">
      <c r="B99" s="110"/>
      <c r="D99" s="111" t="s">
        <v>200</v>
      </c>
      <c r="E99" s="112"/>
      <c r="F99" s="112"/>
      <c r="G99" s="112"/>
      <c r="H99" s="112"/>
      <c r="I99" s="112"/>
      <c r="J99" s="113">
        <f>J128</f>
        <v>0</v>
      </c>
      <c r="L99" s="110"/>
    </row>
    <row r="100" spans="2:47" s="9" customFormat="1" ht="19.899999999999999" customHeight="1">
      <c r="B100" s="114"/>
      <c r="D100" s="115" t="s">
        <v>201</v>
      </c>
      <c r="E100" s="116"/>
      <c r="F100" s="116"/>
      <c r="G100" s="116"/>
      <c r="H100" s="116"/>
      <c r="I100" s="116"/>
      <c r="J100" s="117">
        <f>J129</f>
        <v>0</v>
      </c>
      <c r="L100" s="114"/>
    </row>
    <row r="101" spans="2:47" s="9" customFormat="1" ht="19.899999999999999" customHeight="1">
      <c r="B101" s="114"/>
      <c r="D101" s="115" t="s">
        <v>610</v>
      </c>
      <c r="E101" s="116"/>
      <c r="F101" s="116"/>
      <c r="G101" s="116"/>
      <c r="H101" s="116"/>
      <c r="I101" s="116"/>
      <c r="J101" s="117">
        <f>J134</f>
        <v>0</v>
      </c>
      <c r="L101" s="114"/>
    </row>
    <row r="102" spans="2:47" s="9" customFormat="1" ht="19.899999999999999" customHeight="1">
      <c r="B102" s="114"/>
      <c r="D102" s="115" t="s">
        <v>611</v>
      </c>
      <c r="E102" s="116"/>
      <c r="F102" s="116"/>
      <c r="G102" s="116"/>
      <c r="H102" s="116"/>
      <c r="I102" s="116"/>
      <c r="J102" s="117">
        <f>J140</f>
        <v>0</v>
      </c>
      <c r="L102" s="114"/>
    </row>
    <row r="103" spans="2:47" s="9" customFormat="1" ht="19.899999999999999" customHeight="1">
      <c r="B103" s="114"/>
      <c r="D103" s="115" t="s">
        <v>203</v>
      </c>
      <c r="E103" s="116"/>
      <c r="F103" s="116"/>
      <c r="G103" s="116"/>
      <c r="H103" s="116"/>
      <c r="I103" s="116"/>
      <c r="J103" s="117">
        <f>J143</f>
        <v>0</v>
      </c>
      <c r="L103" s="114"/>
    </row>
    <row r="104" spans="2:47" s="8" customFormat="1" ht="24.95" customHeight="1">
      <c r="B104" s="110"/>
      <c r="D104" s="111" t="s">
        <v>3171</v>
      </c>
      <c r="E104" s="112"/>
      <c r="F104" s="112"/>
      <c r="G104" s="112"/>
      <c r="H104" s="112"/>
      <c r="I104" s="112"/>
      <c r="J104" s="113">
        <f>J146</f>
        <v>0</v>
      </c>
      <c r="L104" s="110"/>
    </row>
    <row r="105" spans="2:47" s="9" customFormat="1" ht="19.899999999999999" customHeight="1">
      <c r="B105" s="114"/>
      <c r="D105" s="115" t="s">
        <v>3659</v>
      </c>
      <c r="E105" s="116"/>
      <c r="F105" s="116"/>
      <c r="G105" s="116"/>
      <c r="H105" s="116"/>
      <c r="I105" s="116"/>
      <c r="J105" s="117">
        <f>J147</f>
        <v>0</v>
      </c>
      <c r="L105" s="114"/>
    </row>
    <row r="106" spans="2:47" s="1" customFormat="1" ht="21.75" customHeight="1">
      <c r="B106" s="33"/>
      <c r="L106" s="33"/>
    </row>
    <row r="107" spans="2:47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3"/>
    </row>
    <row r="111" spans="2:47" s="1" customFormat="1" ht="6.95" customHeight="1"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33"/>
    </row>
    <row r="112" spans="2:47" s="1" customFormat="1" ht="24.95" customHeight="1">
      <c r="B112" s="33"/>
      <c r="C112" s="21" t="s">
        <v>204</v>
      </c>
      <c r="L112" s="33"/>
    </row>
    <row r="113" spans="2:63" s="1" customFormat="1" ht="6.95" customHeight="1">
      <c r="B113" s="33"/>
      <c r="L113" s="33"/>
    </row>
    <row r="114" spans="2:63" s="1" customFormat="1" ht="12" customHeight="1">
      <c r="B114" s="33"/>
      <c r="C114" s="27" t="s">
        <v>16</v>
      </c>
      <c r="L114" s="33"/>
    </row>
    <row r="115" spans="2:63" s="1" customFormat="1" ht="16.5" customHeight="1">
      <c r="B115" s="33"/>
      <c r="E115" s="246" t="str">
        <f>E7</f>
        <v>REVITALIZACE ROZTYLSKÉHO NÁMĚSTÍ SEVER, PRAHA 4</v>
      </c>
      <c r="F115" s="247"/>
      <c r="G115" s="247"/>
      <c r="H115" s="247"/>
      <c r="L115" s="33"/>
    </row>
    <row r="116" spans="2:63" ht="12" customHeight="1">
      <c r="B116" s="20"/>
      <c r="C116" s="27" t="s">
        <v>180</v>
      </c>
      <c r="L116" s="20"/>
    </row>
    <row r="117" spans="2:63" s="1" customFormat="1" ht="16.5" customHeight="1">
      <c r="B117" s="33"/>
      <c r="E117" s="246" t="s">
        <v>3627</v>
      </c>
      <c r="F117" s="248"/>
      <c r="G117" s="248"/>
      <c r="H117" s="248"/>
      <c r="L117" s="33"/>
    </row>
    <row r="118" spans="2:63" s="1" customFormat="1" ht="12" customHeight="1">
      <c r="B118" s="33"/>
      <c r="C118" s="27" t="s">
        <v>186</v>
      </c>
      <c r="L118" s="33"/>
    </row>
    <row r="119" spans="2:63" s="1" customFormat="1" ht="16.5" customHeight="1">
      <c r="B119" s="33"/>
      <c r="E119" s="204" t="str">
        <f>E11</f>
        <v>SO 07.2 - workoutové hřiště</v>
      </c>
      <c r="F119" s="248"/>
      <c r="G119" s="248"/>
      <c r="H119" s="248"/>
      <c r="L119" s="33"/>
    </row>
    <row r="120" spans="2:63" s="1" customFormat="1" ht="6.95" customHeight="1">
      <c r="B120" s="33"/>
      <c r="L120" s="33"/>
    </row>
    <row r="121" spans="2:63" s="1" customFormat="1" ht="12" customHeight="1">
      <c r="B121" s="33"/>
      <c r="C121" s="27" t="s">
        <v>22</v>
      </c>
      <c r="F121" s="25" t="str">
        <f>F14</f>
        <v>PRAHA 4</v>
      </c>
      <c r="I121" s="27" t="s">
        <v>24</v>
      </c>
      <c r="J121" s="53" t="str">
        <f>IF(J14="","",J14)</f>
        <v>29. 8. 2025</v>
      </c>
      <c r="L121" s="33"/>
    </row>
    <row r="122" spans="2:63" s="1" customFormat="1" ht="6.95" customHeight="1">
      <c r="B122" s="33"/>
      <c r="L122" s="33"/>
    </row>
    <row r="123" spans="2:63" s="1" customFormat="1" ht="40.15" customHeight="1">
      <c r="B123" s="33"/>
      <c r="C123" s="27" t="s">
        <v>30</v>
      </c>
      <c r="F123" s="25" t="str">
        <f>E17</f>
        <v>Městská část Praha 4,Antala Staška 2059/80b,Praha4</v>
      </c>
      <c r="I123" s="27" t="s">
        <v>38</v>
      </c>
      <c r="J123" s="31" t="str">
        <f>E23</f>
        <v>Ateliér zahradní a krajinářské architektury, Brno</v>
      </c>
      <c r="L123" s="33"/>
    </row>
    <row r="124" spans="2:63" s="1" customFormat="1" ht="15.2" customHeight="1">
      <c r="B124" s="33"/>
      <c r="C124" s="27" t="s">
        <v>36</v>
      </c>
      <c r="F124" s="25" t="str">
        <f>IF(E20="","",E20)</f>
        <v>Vyplň údaj</v>
      </c>
      <c r="I124" s="27" t="s">
        <v>43</v>
      </c>
      <c r="J124" s="31" t="str">
        <f>E26</f>
        <v xml:space="preserve"> </v>
      </c>
      <c r="L124" s="33"/>
    </row>
    <row r="125" spans="2:63" s="1" customFormat="1" ht="10.35" customHeight="1">
      <c r="B125" s="33"/>
      <c r="L125" s="33"/>
    </row>
    <row r="126" spans="2:63" s="10" customFormat="1" ht="29.25" customHeight="1">
      <c r="B126" s="118"/>
      <c r="C126" s="119" t="s">
        <v>205</v>
      </c>
      <c r="D126" s="120" t="s">
        <v>72</v>
      </c>
      <c r="E126" s="120" t="s">
        <v>68</v>
      </c>
      <c r="F126" s="120" t="s">
        <v>69</v>
      </c>
      <c r="G126" s="120" t="s">
        <v>206</v>
      </c>
      <c r="H126" s="120" t="s">
        <v>207</v>
      </c>
      <c r="I126" s="120" t="s">
        <v>208</v>
      </c>
      <c r="J126" s="120" t="s">
        <v>197</v>
      </c>
      <c r="K126" s="121" t="s">
        <v>209</v>
      </c>
      <c r="L126" s="118"/>
      <c r="M126" s="60" t="s">
        <v>1</v>
      </c>
      <c r="N126" s="61" t="s">
        <v>51</v>
      </c>
      <c r="O126" s="61" t="s">
        <v>210</v>
      </c>
      <c r="P126" s="61" t="s">
        <v>211</v>
      </c>
      <c r="Q126" s="61" t="s">
        <v>212</v>
      </c>
      <c r="R126" s="61" t="s">
        <v>213</v>
      </c>
      <c r="S126" s="61" t="s">
        <v>214</v>
      </c>
      <c r="T126" s="62" t="s">
        <v>215</v>
      </c>
    </row>
    <row r="127" spans="2:63" s="1" customFormat="1" ht="22.9" customHeight="1">
      <c r="B127" s="33"/>
      <c r="C127" s="65" t="s">
        <v>216</v>
      </c>
      <c r="J127" s="122">
        <f>BK127</f>
        <v>0</v>
      </c>
      <c r="L127" s="33"/>
      <c r="M127" s="63"/>
      <c r="N127" s="54"/>
      <c r="O127" s="54"/>
      <c r="P127" s="123">
        <f>P128+P146</f>
        <v>0</v>
      </c>
      <c r="Q127" s="54"/>
      <c r="R127" s="123">
        <f>R128+R146</f>
        <v>139.04819000000001</v>
      </c>
      <c r="S127" s="54"/>
      <c r="T127" s="124">
        <f>T128+T146</f>
        <v>0.43119999999999997</v>
      </c>
      <c r="AT127" s="17" t="s">
        <v>86</v>
      </c>
      <c r="AU127" s="17" t="s">
        <v>199</v>
      </c>
      <c r="BK127" s="125">
        <f>BK128+BK146</f>
        <v>0</v>
      </c>
    </row>
    <row r="128" spans="2:63" s="11" customFormat="1" ht="25.9" customHeight="1">
      <c r="B128" s="126"/>
      <c r="D128" s="127" t="s">
        <v>86</v>
      </c>
      <c r="E128" s="128" t="s">
        <v>217</v>
      </c>
      <c r="F128" s="128" t="s">
        <v>218</v>
      </c>
      <c r="I128" s="129"/>
      <c r="J128" s="130">
        <f>BK128</f>
        <v>0</v>
      </c>
      <c r="L128" s="126"/>
      <c r="M128" s="131"/>
      <c r="P128" s="132">
        <f>P129+P134+P140+P143</f>
        <v>0</v>
      </c>
      <c r="R128" s="132">
        <f>R129+R134+R140+R143</f>
        <v>139.04814000000002</v>
      </c>
      <c r="T128" s="133">
        <f>T129+T134+T140+T143</f>
        <v>0.43119999999999997</v>
      </c>
      <c r="AR128" s="127" t="s">
        <v>94</v>
      </c>
      <c r="AT128" s="134" t="s">
        <v>86</v>
      </c>
      <c r="AU128" s="134" t="s">
        <v>87</v>
      </c>
      <c r="AY128" s="127" t="s">
        <v>219</v>
      </c>
      <c r="BK128" s="135">
        <f>BK129+BK134+BK140+BK143</f>
        <v>0</v>
      </c>
    </row>
    <row r="129" spans="2:65" s="11" customFormat="1" ht="22.9" customHeight="1">
      <c r="B129" s="126"/>
      <c r="D129" s="127" t="s">
        <v>86</v>
      </c>
      <c r="E129" s="136" t="s">
        <v>94</v>
      </c>
      <c r="F129" s="136" t="s">
        <v>220</v>
      </c>
      <c r="I129" s="129"/>
      <c r="J129" s="137">
        <f>BK129</f>
        <v>0</v>
      </c>
      <c r="L129" s="126"/>
      <c r="M129" s="131"/>
      <c r="P129" s="132">
        <f>SUM(P130:P133)</f>
        <v>0</v>
      </c>
      <c r="R129" s="132">
        <f>SUM(R130:R133)</f>
        <v>0</v>
      </c>
      <c r="T129" s="133">
        <f>SUM(T130:T133)</f>
        <v>0</v>
      </c>
      <c r="AR129" s="127" t="s">
        <v>94</v>
      </c>
      <c r="AT129" s="134" t="s">
        <v>86</v>
      </c>
      <c r="AU129" s="134" t="s">
        <v>94</v>
      </c>
      <c r="AY129" s="127" t="s">
        <v>219</v>
      </c>
      <c r="BK129" s="135">
        <f>SUM(BK130:BK133)</f>
        <v>0</v>
      </c>
    </row>
    <row r="130" spans="2:65" s="1" customFormat="1" ht="16.5" customHeight="1">
      <c r="B130" s="33"/>
      <c r="C130" s="138" t="s">
        <v>94</v>
      </c>
      <c r="D130" s="138" t="s">
        <v>221</v>
      </c>
      <c r="E130" s="139" t="s">
        <v>3629</v>
      </c>
      <c r="F130" s="140" t="s">
        <v>3630</v>
      </c>
      <c r="G130" s="141" t="s">
        <v>224</v>
      </c>
      <c r="H130" s="142">
        <v>154</v>
      </c>
      <c r="I130" s="143"/>
      <c r="J130" s="144">
        <f>ROUND(I130*H130,2)</f>
        <v>0</v>
      </c>
      <c r="K130" s="140" t="s">
        <v>254</v>
      </c>
      <c r="L130" s="33"/>
      <c r="M130" s="145" t="s">
        <v>1</v>
      </c>
      <c r="N130" s="146" t="s">
        <v>52</v>
      </c>
      <c r="P130" s="147">
        <f>O130*H130</f>
        <v>0</v>
      </c>
      <c r="Q130" s="147">
        <v>0</v>
      </c>
      <c r="R130" s="147">
        <f>Q130*H130</f>
        <v>0</v>
      </c>
      <c r="S130" s="147">
        <v>0</v>
      </c>
      <c r="T130" s="148">
        <f>S130*H130</f>
        <v>0</v>
      </c>
      <c r="AR130" s="149" t="s">
        <v>226</v>
      </c>
      <c r="AT130" s="149" t="s">
        <v>221</v>
      </c>
      <c r="AU130" s="149" t="s">
        <v>96</v>
      </c>
      <c r="AY130" s="17" t="s">
        <v>219</v>
      </c>
      <c r="BE130" s="150">
        <f>IF(N130="základní",J130,0)</f>
        <v>0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7" t="s">
        <v>94</v>
      </c>
      <c r="BK130" s="150">
        <f>ROUND(I130*H130,2)</f>
        <v>0</v>
      </c>
      <c r="BL130" s="17" t="s">
        <v>226</v>
      </c>
      <c r="BM130" s="149" t="s">
        <v>3660</v>
      </c>
    </row>
    <row r="131" spans="2:65" s="1" customFormat="1" ht="11.25">
      <c r="B131" s="33"/>
      <c r="D131" s="179" t="s">
        <v>256</v>
      </c>
      <c r="F131" s="180" t="s">
        <v>3632</v>
      </c>
      <c r="I131" s="181"/>
      <c r="L131" s="33"/>
      <c r="M131" s="182"/>
      <c r="T131" s="57"/>
      <c r="AT131" s="17" t="s">
        <v>256</v>
      </c>
      <c r="AU131" s="17" t="s">
        <v>96</v>
      </c>
    </row>
    <row r="132" spans="2:65" s="14" customFormat="1" ht="11.25">
      <c r="B132" s="165"/>
      <c r="D132" s="152" t="s">
        <v>228</v>
      </c>
      <c r="E132" s="166" t="s">
        <v>1</v>
      </c>
      <c r="F132" s="167" t="s">
        <v>3661</v>
      </c>
      <c r="H132" s="168">
        <v>154</v>
      </c>
      <c r="I132" s="169"/>
      <c r="L132" s="165"/>
      <c r="M132" s="170"/>
      <c r="T132" s="171"/>
      <c r="AT132" s="166" t="s">
        <v>228</v>
      </c>
      <c r="AU132" s="166" t="s">
        <v>96</v>
      </c>
      <c r="AV132" s="14" t="s">
        <v>96</v>
      </c>
      <c r="AW132" s="14" t="s">
        <v>42</v>
      </c>
      <c r="AX132" s="14" t="s">
        <v>87</v>
      </c>
      <c r="AY132" s="166" t="s">
        <v>219</v>
      </c>
    </row>
    <row r="133" spans="2:65" s="15" customFormat="1" ht="11.25">
      <c r="B133" s="172"/>
      <c r="D133" s="152" t="s">
        <v>228</v>
      </c>
      <c r="E133" s="173" t="s">
        <v>3625</v>
      </c>
      <c r="F133" s="174" t="s">
        <v>262</v>
      </c>
      <c r="H133" s="175">
        <v>154</v>
      </c>
      <c r="I133" s="176"/>
      <c r="L133" s="172"/>
      <c r="M133" s="177"/>
      <c r="T133" s="178"/>
      <c r="AT133" s="173" t="s">
        <v>228</v>
      </c>
      <c r="AU133" s="173" t="s">
        <v>96</v>
      </c>
      <c r="AV133" s="15" t="s">
        <v>226</v>
      </c>
      <c r="AW133" s="15" t="s">
        <v>42</v>
      </c>
      <c r="AX133" s="15" t="s">
        <v>94</v>
      </c>
      <c r="AY133" s="173" t="s">
        <v>219</v>
      </c>
    </row>
    <row r="134" spans="2:65" s="11" customFormat="1" ht="22.9" customHeight="1">
      <c r="B134" s="126"/>
      <c r="D134" s="127" t="s">
        <v>86</v>
      </c>
      <c r="E134" s="136" t="s">
        <v>269</v>
      </c>
      <c r="F134" s="136" t="s">
        <v>757</v>
      </c>
      <c r="I134" s="129"/>
      <c r="J134" s="137">
        <f>BK134</f>
        <v>0</v>
      </c>
      <c r="L134" s="126"/>
      <c r="M134" s="131"/>
      <c r="P134" s="132">
        <f>SUM(P135:P139)</f>
        <v>0</v>
      </c>
      <c r="R134" s="132">
        <f>SUM(R135:R139)</f>
        <v>138.90800000000002</v>
      </c>
      <c r="T134" s="133">
        <f>SUM(T135:T139)</f>
        <v>0</v>
      </c>
      <c r="AR134" s="127" t="s">
        <v>94</v>
      </c>
      <c r="AT134" s="134" t="s">
        <v>86</v>
      </c>
      <c r="AU134" s="134" t="s">
        <v>94</v>
      </c>
      <c r="AY134" s="127" t="s">
        <v>219</v>
      </c>
      <c r="BK134" s="135">
        <f>SUM(BK135:BK139)</f>
        <v>0</v>
      </c>
    </row>
    <row r="135" spans="2:65" s="1" customFormat="1" ht="16.5" customHeight="1">
      <c r="B135" s="33"/>
      <c r="C135" s="138" t="s">
        <v>96</v>
      </c>
      <c r="D135" s="138" t="s">
        <v>221</v>
      </c>
      <c r="E135" s="139" t="s">
        <v>3662</v>
      </c>
      <c r="F135" s="140" t="s">
        <v>3663</v>
      </c>
      <c r="G135" s="141" t="s">
        <v>224</v>
      </c>
      <c r="H135" s="142">
        <v>154</v>
      </c>
      <c r="I135" s="143"/>
      <c r="J135" s="144">
        <f>ROUND(I135*H135,2)</f>
        <v>0</v>
      </c>
      <c r="K135" s="140" t="s">
        <v>254</v>
      </c>
      <c r="L135" s="33"/>
      <c r="M135" s="145" t="s">
        <v>1</v>
      </c>
      <c r="N135" s="146" t="s">
        <v>52</v>
      </c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AR135" s="149" t="s">
        <v>226</v>
      </c>
      <c r="AT135" s="149" t="s">
        <v>221</v>
      </c>
      <c r="AU135" s="149" t="s">
        <v>96</v>
      </c>
      <c r="AY135" s="17" t="s">
        <v>219</v>
      </c>
      <c r="BE135" s="150">
        <f>IF(N135="základní",J135,0)</f>
        <v>0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7" t="s">
        <v>94</v>
      </c>
      <c r="BK135" s="150">
        <f>ROUND(I135*H135,2)</f>
        <v>0</v>
      </c>
      <c r="BL135" s="17" t="s">
        <v>226</v>
      </c>
      <c r="BM135" s="149" t="s">
        <v>3664</v>
      </c>
    </row>
    <row r="136" spans="2:65" s="1" customFormat="1" ht="11.25">
      <c r="B136" s="33"/>
      <c r="D136" s="179" t="s">
        <v>256</v>
      </c>
      <c r="F136" s="180" t="s">
        <v>3665</v>
      </c>
      <c r="I136" s="181"/>
      <c r="L136" s="33"/>
      <c r="M136" s="182"/>
      <c r="T136" s="57"/>
      <c r="AT136" s="17" t="s">
        <v>256</v>
      </c>
      <c r="AU136" s="17" t="s">
        <v>96</v>
      </c>
    </row>
    <row r="137" spans="2:65" s="14" customFormat="1" ht="11.25">
      <c r="B137" s="165"/>
      <c r="D137" s="152" t="s">
        <v>228</v>
      </c>
      <c r="E137" s="166" t="s">
        <v>1</v>
      </c>
      <c r="F137" s="167" t="s">
        <v>3666</v>
      </c>
      <c r="H137" s="168">
        <v>154</v>
      </c>
      <c r="I137" s="169"/>
      <c r="L137" s="165"/>
      <c r="M137" s="170"/>
      <c r="T137" s="171"/>
      <c r="AT137" s="166" t="s">
        <v>228</v>
      </c>
      <c r="AU137" s="166" t="s">
        <v>96</v>
      </c>
      <c r="AV137" s="14" t="s">
        <v>96</v>
      </c>
      <c r="AW137" s="14" t="s">
        <v>42</v>
      </c>
      <c r="AX137" s="14" t="s">
        <v>94</v>
      </c>
      <c r="AY137" s="166" t="s">
        <v>219</v>
      </c>
    </row>
    <row r="138" spans="2:65" s="1" customFormat="1" ht="24.2" customHeight="1">
      <c r="B138" s="33"/>
      <c r="C138" s="138" t="s">
        <v>236</v>
      </c>
      <c r="D138" s="138" t="s">
        <v>221</v>
      </c>
      <c r="E138" s="139" t="s">
        <v>3667</v>
      </c>
      <c r="F138" s="140" t="s">
        <v>3668</v>
      </c>
      <c r="G138" s="141" t="s">
        <v>224</v>
      </c>
      <c r="H138" s="142">
        <v>154</v>
      </c>
      <c r="I138" s="143"/>
      <c r="J138" s="144">
        <f>ROUND(I138*H138,2)</f>
        <v>0</v>
      </c>
      <c r="K138" s="140" t="s">
        <v>2740</v>
      </c>
      <c r="L138" s="33"/>
      <c r="M138" s="145" t="s">
        <v>1</v>
      </c>
      <c r="N138" s="146" t="s">
        <v>52</v>
      </c>
      <c r="P138" s="147">
        <f>O138*H138</f>
        <v>0</v>
      </c>
      <c r="Q138" s="147">
        <v>0.90200000000000002</v>
      </c>
      <c r="R138" s="147">
        <f>Q138*H138</f>
        <v>138.90800000000002</v>
      </c>
      <c r="S138" s="147">
        <v>0</v>
      </c>
      <c r="T138" s="148">
        <f>S138*H138</f>
        <v>0</v>
      </c>
      <c r="AR138" s="149" t="s">
        <v>226</v>
      </c>
      <c r="AT138" s="149" t="s">
        <v>221</v>
      </c>
      <c r="AU138" s="149" t="s">
        <v>96</v>
      </c>
      <c r="AY138" s="17" t="s">
        <v>219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7" t="s">
        <v>94</v>
      </c>
      <c r="BK138" s="150">
        <f>ROUND(I138*H138,2)</f>
        <v>0</v>
      </c>
      <c r="BL138" s="17" t="s">
        <v>226</v>
      </c>
      <c r="BM138" s="149" t="s">
        <v>3669</v>
      </c>
    </row>
    <row r="139" spans="2:65" s="14" customFormat="1" ht="11.25">
      <c r="B139" s="165"/>
      <c r="D139" s="152" t="s">
        <v>228</v>
      </c>
      <c r="E139" s="166" t="s">
        <v>1</v>
      </c>
      <c r="F139" s="167" t="s">
        <v>3670</v>
      </c>
      <c r="H139" s="168">
        <v>154</v>
      </c>
      <c r="I139" s="169"/>
      <c r="L139" s="165"/>
      <c r="M139" s="170"/>
      <c r="T139" s="171"/>
      <c r="AT139" s="166" t="s">
        <v>228</v>
      </c>
      <c r="AU139" s="166" t="s">
        <v>96</v>
      </c>
      <c r="AV139" s="14" t="s">
        <v>96</v>
      </c>
      <c r="AW139" s="14" t="s">
        <v>42</v>
      </c>
      <c r="AX139" s="14" t="s">
        <v>94</v>
      </c>
      <c r="AY139" s="166" t="s">
        <v>219</v>
      </c>
    </row>
    <row r="140" spans="2:65" s="11" customFormat="1" ht="22.9" customHeight="1">
      <c r="B140" s="126"/>
      <c r="D140" s="127" t="s">
        <v>86</v>
      </c>
      <c r="E140" s="136" t="s">
        <v>301</v>
      </c>
      <c r="F140" s="136" t="s">
        <v>783</v>
      </c>
      <c r="I140" s="129"/>
      <c r="J140" s="137">
        <f>BK140</f>
        <v>0</v>
      </c>
      <c r="L140" s="126"/>
      <c r="M140" s="131"/>
      <c r="P140" s="132">
        <f>SUM(P141:P142)</f>
        <v>0</v>
      </c>
      <c r="R140" s="132">
        <f>SUM(R141:R142)</f>
        <v>0.14013999999999999</v>
      </c>
      <c r="T140" s="133">
        <f>SUM(T141:T142)</f>
        <v>0.43119999999999997</v>
      </c>
      <c r="AR140" s="127" t="s">
        <v>94</v>
      </c>
      <c r="AT140" s="134" t="s">
        <v>86</v>
      </c>
      <c r="AU140" s="134" t="s">
        <v>94</v>
      </c>
      <c r="AY140" s="127" t="s">
        <v>219</v>
      </c>
      <c r="BK140" s="135">
        <f>SUM(BK141:BK142)</f>
        <v>0</v>
      </c>
    </row>
    <row r="141" spans="2:65" s="1" customFormat="1" ht="16.5" customHeight="1">
      <c r="B141" s="33"/>
      <c r="C141" s="138" t="s">
        <v>226</v>
      </c>
      <c r="D141" s="138" t="s">
        <v>221</v>
      </c>
      <c r="E141" s="139" t="s">
        <v>3671</v>
      </c>
      <c r="F141" s="140" t="s">
        <v>3672</v>
      </c>
      <c r="G141" s="141" t="s">
        <v>224</v>
      </c>
      <c r="H141" s="142">
        <v>154</v>
      </c>
      <c r="I141" s="143"/>
      <c r="J141" s="144">
        <f>ROUND(I141*H141,2)</f>
        <v>0</v>
      </c>
      <c r="K141" s="140" t="s">
        <v>2740</v>
      </c>
      <c r="L141" s="33"/>
      <c r="M141" s="145" t="s">
        <v>1</v>
      </c>
      <c r="N141" s="146" t="s">
        <v>52</v>
      </c>
      <c r="P141" s="147">
        <f>O141*H141</f>
        <v>0</v>
      </c>
      <c r="Q141" s="147">
        <v>9.1E-4</v>
      </c>
      <c r="R141" s="147">
        <f>Q141*H141</f>
        <v>0.14013999999999999</v>
      </c>
      <c r="S141" s="147">
        <v>2.8E-3</v>
      </c>
      <c r="T141" s="148">
        <f>S141*H141</f>
        <v>0.43119999999999997</v>
      </c>
      <c r="AR141" s="149" t="s">
        <v>226</v>
      </c>
      <c r="AT141" s="149" t="s">
        <v>221</v>
      </c>
      <c r="AU141" s="149" t="s">
        <v>96</v>
      </c>
      <c r="AY141" s="17" t="s">
        <v>219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7" t="s">
        <v>94</v>
      </c>
      <c r="BK141" s="150">
        <f>ROUND(I141*H141,2)</f>
        <v>0</v>
      </c>
      <c r="BL141" s="17" t="s">
        <v>226</v>
      </c>
      <c r="BM141" s="149" t="s">
        <v>3673</v>
      </c>
    </row>
    <row r="142" spans="2:65" s="14" customFormat="1" ht="11.25">
      <c r="B142" s="165"/>
      <c r="D142" s="152" t="s">
        <v>228</v>
      </c>
      <c r="E142" s="166" t="s">
        <v>1</v>
      </c>
      <c r="F142" s="167" t="s">
        <v>3674</v>
      </c>
      <c r="H142" s="168">
        <v>154</v>
      </c>
      <c r="I142" s="169"/>
      <c r="L142" s="165"/>
      <c r="M142" s="170"/>
      <c r="T142" s="171"/>
      <c r="AT142" s="166" t="s">
        <v>228</v>
      </c>
      <c r="AU142" s="166" t="s">
        <v>96</v>
      </c>
      <c r="AV142" s="14" t="s">
        <v>96</v>
      </c>
      <c r="AW142" s="14" t="s">
        <v>42</v>
      </c>
      <c r="AX142" s="14" t="s">
        <v>94</v>
      </c>
      <c r="AY142" s="166" t="s">
        <v>219</v>
      </c>
    </row>
    <row r="143" spans="2:65" s="11" customFormat="1" ht="22.9" customHeight="1">
      <c r="B143" s="126"/>
      <c r="D143" s="127" t="s">
        <v>86</v>
      </c>
      <c r="E143" s="136" t="s">
        <v>569</v>
      </c>
      <c r="F143" s="136" t="s">
        <v>570</v>
      </c>
      <c r="I143" s="129"/>
      <c r="J143" s="137">
        <f>BK143</f>
        <v>0</v>
      </c>
      <c r="L143" s="126"/>
      <c r="M143" s="131"/>
      <c r="P143" s="132">
        <f>SUM(P144:P145)</f>
        <v>0</v>
      </c>
      <c r="R143" s="132">
        <f>SUM(R144:R145)</f>
        <v>0</v>
      </c>
      <c r="T143" s="133">
        <f>SUM(T144:T145)</f>
        <v>0</v>
      </c>
      <c r="AR143" s="127" t="s">
        <v>94</v>
      </c>
      <c r="AT143" s="134" t="s">
        <v>86</v>
      </c>
      <c r="AU143" s="134" t="s">
        <v>94</v>
      </c>
      <c r="AY143" s="127" t="s">
        <v>219</v>
      </c>
      <c r="BK143" s="135">
        <f>SUM(BK144:BK145)</f>
        <v>0</v>
      </c>
    </row>
    <row r="144" spans="2:65" s="1" customFormat="1" ht="16.5" customHeight="1">
      <c r="B144" s="33"/>
      <c r="C144" s="138" t="s">
        <v>269</v>
      </c>
      <c r="D144" s="138" t="s">
        <v>221</v>
      </c>
      <c r="E144" s="139" t="s">
        <v>3654</v>
      </c>
      <c r="F144" s="140" t="s">
        <v>3655</v>
      </c>
      <c r="G144" s="141" t="s">
        <v>319</v>
      </c>
      <c r="H144" s="142">
        <v>139.048</v>
      </c>
      <c r="I144" s="143"/>
      <c r="J144" s="144">
        <f>ROUND(I144*H144,2)</f>
        <v>0</v>
      </c>
      <c r="K144" s="140" t="s">
        <v>254</v>
      </c>
      <c r="L144" s="33"/>
      <c r="M144" s="145" t="s">
        <v>1</v>
      </c>
      <c r="N144" s="146" t="s">
        <v>52</v>
      </c>
      <c r="P144" s="147">
        <f>O144*H144</f>
        <v>0</v>
      </c>
      <c r="Q144" s="147">
        <v>0</v>
      </c>
      <c r="R144" s="147">
        <f>Q144*H144</f>
        <v>0</v>
      </c>
      <c r="S144" s="147">
        <v>0</v>
      </c>
      <c r="T144" s="148">
        <f>S144*H144</f>
        <v>0</v>
      </c>
      <c r="AR144" s="149" t="s">
        <v>226</v>
      </c>
      <c r="AT144" s="149" t="s">
        <v>221</v>
      </c>
      <c r="AU144" s="149" t="s">
        <v>96</v>
      </c>
      <c r="AY144" s="17" t="s">
        <v>219</v>
      </c>
      <c r="BE144" s="150">
        <f>IF(N144="základní",J144,0)</f>
        <v>0</v>
      </c>
      <c r="BF144" s="150">
        <f>IF(N144="snížená",J144,0)</f>
        <v>0</v>
      </c>
      <c r="BG144" s="150">
        <f>IF(N144="zákl. přenesená",J144,0)</f>
        <v>0</v>
      </c>
      <c r="BH144" s="150">
        <f>IF(N144="sníž. přenesená",J144,0)</f>
        <v>0</v>
      </c>
      <c r="BI144" s="150">
        <f>IF(N144="nulová",J144,0)</f>
        <v>0</v>
      </c>
      <c r="BJ144" s="17" t="s">
        <v>94</v>
      </c>
      <c r="BK144" s="150">
        <f>ROUND(I144*H144,2)</f>
        <v>0</v>
      </c>
      <c r="BL144" s="17" t="s">
        <v>226</v>
      </c>
      <c r="BM144" s="149" t="s">
        <v>3675</v>
      </c>
    </row>
    <row r="145" spans="2:65" s="1" customFormat="1" ht="11.25">
      <c r="B145" s="33"/>
      <c r="D145" s="179" t="s">
        <v>256</v>
      </c>
      <c r="F145" s="180" t="s">
        <v>3657</v>
      </c>
      <c r="I145" s="181"/>
      <c r="L145" s="33"/>
      <c r="M145" s="182"/>
      <c r="T145" s="57"/>
      <c r="AT145" s="17" t="s">
        <v>256</v>
      </c>
      <c r="AU145" s="17" t="s">
        <v>96</v>
      </c>
    </row>
    <row r="146" spans="2:65" s="11" customFormat="1" ht="25.9" customHeight="1">
      <c r="B146" s="126"/>
      <c r="D146" s="127" t="s">
        <v>86</v>
      </c>
      <c r="E146" s="128" t="s">
        <v>3176</v>
      </c>
      <c r="F146" s="128" t="s">
        <v>3177</v>
      </c>
      <c r="I146" s="129"/>
      <c r="J146" s="130">
        <f>BK146</f>
        <v>0</v>
      </c>
      <c r="L146" s="126"/>
      <c r="M146" s="131"/>
      <c r="P146" s="132">
        <f>P147</f>
        <v>0</v>
      </c>
      <c r="R146" s="132">
        <f>R147</f>
        <v>5.0000000000000002E-5</v>
      </c>
      <c r="T146" s="133">
        <f>T147</f>
        <v>0</v>
      </c>
      <c r="AR146" s="127" t="s">
        <v>96</v>
      </c>
      <c r="AT146" s="134" t="s">
        <v>86</v>
      </c>
      <c r="AU146" s="134" t="s">
        <v>87</v>
      </c>
      <c r="AY146" s="127" t="s">
        <v>219</v>
      </c>
      <c r="BK146" s="135">
        <f>BK147</f>
        <v>0</v>
      </c>
    </row>
    <row r="147" spans="2:65" s="11" customFormat="1" ht="22.9" customHeight="1">
      <c r="B147" s="126"/>
      <c r="D147" s="127" t="s">
        <v>86</v>
      </c>
      <c r="E147" s="136" t="s">
        <v>3676</v>
      </c>
      <c r="F147" s="136" t="s">
        <v>3677</v>
      </c>
      <c r="I147" s="129"/>
      <c r="J147" s="137">
        <f>BK147</f>
        <v>0</v>
      </c>
      <c r="L147" s="126"/>
      <c r="M147" s="131"/>
      <c r="P147" s="132">
        <f>SUM(P148:P153)</f>
        <v>0</v>
      </c>
      <c r="R147" s="132">
        <f>SUM(R148:R153)</f>
        <v>5.0000000000000002E-5</v>
      </c>
      <c r="T147" s="133">
        <f>SUM(T148:T153)</f>
        <v>0</v>
      </c>
      <c r="AR147" s="127" t="s">
        <v>96</v>
      </c>
      <c r="AT147" s="134" t="s">
        <v>86</v>
      </c>
      <c r="AU147" s="134" t="s">
        <v>94</v>
      </c>
      <c r="AY147" s="127" t="s">
        <v>219</v>
      </c>
      <c r="BK147" s="135">
        <f>SUM(BK148:BK153)</f>
        <v>0</v>
      </c>
    </row>
    <row r="148" spans="2:65" s="1" customFormat="1" ht="24.2" customHeight="1">
      <c r="B148" s="33"/>
      <c r="C148" s="138" t="s">
        <v>277</v>
      </c>
      <c r="D148" s="138" t="s">
        <v>221</v>
      </c>
      <c r="E148" s="139" t="s">
        <v>3678</v>
      </c>
      <c r="F148" s="140" t="s">
        <v>3679</v>
      </c>
      <c r="G148" s="141" t="s">
        <v>3648</v>
      </c>
      <c r="H148" s="142">
        <v>1</v>
      </c>
      <c r="I148" s="143"/>
      <c r="J148" s="144">
        <f>ROUND(I148*H148,2)</f>
        <v>0</v>
      </c>
      <c r="K148" s="140" t="s">
        <v>2740</v>
      </c>
      <c r="L148" s="33"/>
      <c r="M148" s="145" t="s">
        <v>1</v>
      </c>
      <c r="N148" s="146" t="s">
        <v>52</v>
      </c>
      <c r="P148" s="147">
        <f>O148*H148</f>
        <v>0</v>
      </c>
      <c r="Q148" s="147">
        <v>5.0000000000000002E-5</v>
      </c>
      <c r="R148" s="147">
        <f>Q148*H148</f>
        <v>5.0000000000000002E-5</v>
      </c>
      <c r="S148" s="147">
        <v>0</v>
      </c>
      <c r="T148" s="148">
        <f>S148*H148</f>
        <v>0</v>
      </c>
      <c r="AR148" s="149" t="s">
        <v>359</v>
      </c>
      <c r="AT148" s="149" t="s">
        <v>221</v>
      </c>
      <c r="AU148" s="149" t="s">
        <v>96</v>
      </c>
      <c r="AY148" s="17" t="s">
        <v>219</v>
      </c>
      <c r="BE148" s="150">
        <f>IF(N148="základní",J148,0)</f>
        <v>0</v>
      </c>
      <c r="BF148" s="150">
        <f>IF(N148="snížená",J148,0)</f>
        <v>0</v>
      </c>
      <c r="BG148" s="150">
        <f>IF(N148="zákl. přenesená",J148,0)</f>
        <v>0</v>
      </c>
      <c r="BH148" s="150">
        <f>IF(N148="sníž. přenesená",J148,0)</f>
        <v>0</v>
      </c>
      <c r="BI148" s="150">
        <f>IF(N148="nulová",J148,0)</f>
        <v>0</v>
      </c>
      <c r="BJ148" s="17" t="s">
        <v>94</v>
      </c>
      <c r="BK148" s="150">
        <f>ROUND(I148*H148,2)</f>
        <v>0</v>
      </c>
      <c r="BL148" s="17" t="s">
        <v>359</v>
      </c>
      <c r="BM148" s="149" t="s">
        <v>3680</v>
      </c>
    </row>
    <row r="149" spans="2:65" s="12" customFormat="1" ht="11.25">
      <c r="B149" s="151"/>
      <c r="D149" s="152" t="s">
        <v>228</v>
      </c>
      <c r="E149" s="153" t="s">
        <v>1</v>
      </c>
      <c r="F149" s="154" t="s">
        <v>3681</v>
      </c>
      <c r="H149" s="153" t="s">
        <v>1</v>
      </c>
      <c r="I149" s="155"/>
      <c r="L149" s="151"/>
      <c r="M149" s="156"/>
      <c r="T149" s="157"/>
      <c r="AT149" s="153" t="s">
        <v>228</v>
      </c>
      <c r="AU149" s="153" t="s">
        <v>96</v>
      </c>
      <c r="AV149" s="12" t="s">
        <v>94</v>
      </c>
      <c r="AW149" s="12" t="s">
        <v>42</v>
      </c>
      <c r="AX149" s="12" t="s">
        <v>87</v>
      </c>
      <c r="AY149" s="153" t="s">
        <v>219</v>
      </c>
    </row>
    <row r="150" spans="2:65" s="12" customFormat="1" ht="11.25">
      <c r="B150" s="151"/>
      <c r="D150" s="152" t="s">
        <v>228</v>
      </c>
      <c r="E150" s="153" t="s">
        <v>1</v>
      </c>
      <c r="F150" s="154" t="s">
        <v>3682</v>
      </c>
      <c r="H150" s="153" t="s">
        <v>1</v>
      </c>
      <c r="I150" s="155"/>
      <c r="L150" s="151"/>
      <c r="M150" s="156"/>
      <c r="T150" s="157"/>
      <c r="AT150" s="153" t="s">
        <v>228</v>
      </c>
      <c r="AU150" s="153" t="s">
        <v>96</v>
      </c>
      <c r="AV150" s="12" t="s">
        <v>94</v>
      </c>
      <c r="AW150" s="12" t="s">
        <v>42</v>
      </c>
      <c r="AX150" s="12" t="s">
        <v>87</v>
      </c>
      <c r="AY150" s="153" t="s">
        <v>219</v>
      </c>
    </row>
    <row r="151" spans="2:65" s="12" customFormat="1" ht="11.25">
      <c r="B151" s="151"/>
      <c r="D151" s="152" t="s">
        <v>228</v>
      </c>
      <c r="E151" s="153" t="s">
        <v>1</v>
      </c>
      <c r="F151" s="154" t="s">
        <v>3683</v>
      </c>
      <c r="H151" s="153" t="s">
        <v>1</v>
      </c>
      <c r="I151" s="155"/>
      <c r="L151" s="151"/>
      <c r="M151" s="156"/>
      <c r="T151" s="157"/>
      <c r="AT151" s="153" t="s">
        <v>228</v>
      </c>
      <c r="AU151" s="153" t="s">
        <v>96</v>
      </c>
      <c r="AV151" s="12" t="s">
        <v>94</v>
      </c>
      <c r="AW151" s="12" t="s">
        <v>42</v>
      </c>
      <c r="AX151" s="12" t="s">
        <v>87</v>
      </c>
      <c r="AY151" s="153" t="s">
        <v>219</v>
      </c>
    </row>
    <row r="152" spans="2:65" s="12" customFormat="1" ht="11.25">
      <c r="B152" s="151"/>
      <c r="D152" s="152" t="s">
        <v>228</v>
      </c>
      <c r="E152" s="153" t="s">
        <v>1</v>
      </c>
      <c r="F152" s="154" t="s">
        <v>3653</v>
      </c>
      <c r="H152" s="153" t="s">
        <v>1</v>
      </c>
      <c r="I152" s="155"/>
      <c r="L152" s="151"/>
      <c r="M152" s="156"/>
      <c r="T152" s="157"/>
      <c r="AT152" s="153" t="s">
        <v>228</v>
      </c>
      <c r="AU152" s="153" t="s">
        <v>96</v>
      </c>
      <c r="AV152" s="12" t="s">
        <v>94</v>
      </c>
      <c r="AW152" s="12" t="s">
        <v>42</v>
      </c>
      <c r="AX152" s="12" t="s">
        <v>87</v>
      </c>
      <c r="AY152" s="153" t="s">
        <v>219</v>
      </c>
    </row>
    <row r="153" spans="2:65" s="14" customFormat="1" ht="11.25">
      <c r="B153" s="165"/>
      <c r="D153" s="152" t="s">
        <v>228</v>
      </c>
      <c r="E153" s="166" t="s">
        <v>1</v>
      </c>
      <c r="F153" s="167" t="s">
        <v>94</v>
      </c>
      <c r="H153" s="168">
        <v>1</v>
      </c>
      <c r="I153" s="169"/>
      <c r="L153" s="165"/>
      <c r="M153" s="199"/>
      <c r="N153" s="200"/>
      <c r="O153" s="200"/>
      <c r="P153" s="200"/>
      <c r="Q153" s="200"/>
      <c r="R153" s="200"/>
      <c r="S153" s="200"/>
      <c r="T153" s="201"/>
      <c r="AT153" s="166" t="s">
        <v>228</v>
      </c>
      <c r="AU153" s="166" t="s">
        <v>96</v>
      </c>
      <c r="AV153" s="14" t="s">
        <v>96</v>
      </c>
      <c r="AW153" s="14" t="s">
        <v>42</v>
      </c>
      <c r="AX153" s="14" t="s">
        <v>94</v>
      </c>
      <c r="AY153" s="166" t="s">
        <v>219</v>
      </c>
    </row>
    <row r="154" spans="2:65" s="1" customFormat="1" ht="6.95" customHeight="1">
      <c r="B154" s="45"/>
      <c r="C154" s="46"/>
      <c r="D154" s="46"/>
      <c r="E154" s="46"/>
      <c r="F154" s="46"/>
      <c r="G154" s="46"/>
      <c r="H154" s="46"/>
      <c r="I154" s="46"/>
      <c r="J154" s="46"/>
      <c r="K154" s="46"/>
      <c r="L154" s="33"/>
    </row>
  </sheetData>
  <sheetProtection algorithmName="SHA-512" hashValue="pJ1GAoekGDtIQd1QgwHBAzKuk8MyuZ+cDo1rMNhr6El8WnhlDfMZG/ki39FjFrY9NsrZCPjv/ZW+RMuB8bIOQA==" saltValue="EMpuPTHp8/X+GRmhLy9IV7pI5++PXFmrkekx1GOVdldjgSOmC0hblYPGbsi0pzDrnkkPy0IMuoKxjrY8tcTY8Q==" spinCount="100000" sheet="1" objects="1" scenarios="1" formatColumns="0" formatRows="0" autoFilter="0"/>
  <autoFilter ref="C126:K153" xr:uid="{00000000-0009-0000-0000-000010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hyperlinks>
    <hyperlink ref="F131" r:id="rId1" xr:uid="{00000000-0004-0000-1000-000000000000}"/>
    <hyperlink ref="F136" r:id="rId2" xr:uid="{00000000-0004-0000-1000-000001000000}"/>
    <hyperlink ref="F145" r:id="rId3" xr:uid="{00000000-0004-0000-1000-000002000000}"/>
  </hyperlinks>
  <pageMargins left="0.39370078740157483" right="0.39370078740157483" top="0.39370078740157483" bottom="0.39370078740157483" header="0" footer="0"/>
  <pageSetup paperSize="9" scale="84" fitToHeight="100" orientation="landscape" r:id="rId4"/>
  <headerFooter>
    <oddFooter>&amp;CStrana &amp;P z &amp;N</oddFooter>
  </headerFooter>
  <drawing r:id="rId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190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161</v>
      </c>
      <c r="AZ2" s="94" t="s">
        <v>3684</v>
      </c>
      <c r="BA2" s="94" t="s">
        <v>1</v>
      </c>
      <c r="BB2" s="94" t="s">
        <v>1</v>
      </c>
      <c r="BC2" s="94" t="s">
        <v>2471</v>
      </c>
      <c r="BD2" s="94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  <c r="AZ3" s="94" t="s">
        <v>3380</v>
      </c>
      <c r="BA3" s="94" t="s">
        <v>1</v>
      </c>
      <c r="BB3" s="94" t="s">
        <v>1</v>
      </c>
      <c r="BC3" s="94" t="s">
        <v>3685</v>
      </c>
      <c r="BD3" s="94" t="s">
        <v>96</v>
      </c>
    </row>
    <row r="4" spans="2:56" ht="24.95" customHeight="1">
      <c r="B4" s="20"/>
      <c r="D4" s="21" t="s">
        <v>173</v>
      </c>
      <c r="L4" s="20"/>
      <c r="M4" s="95" t="s">
        <v>10</v>
      </c>
      <c r="AT4" s="17" t="s">
        <v>4</v>
      </c>
    </row>
    <row r="5" spans="2:56" ht="6.95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</row>
    <row r="8" spans="2:56" ht="12" customHeight="1">
      <c r="B8" s="20"/>
      <c r="D8" s="27" t="s">
        <v>180</v>
      </c>
      <c r="L8" s="20"/>
    </row>
    <row r="9" spans="2:56" s="1" customFormat="1" ht="16.5" customHeight="1">
      <c r="B9" s="33"/>
      <c r="E9" s="246" t="s">
        <v>3627</v>
      </c>
      <c r="F9" s="248"/>
      <c r="G9" s="248"/>
      <c r="H9" s="248"/>
      <c r="L9" s="33"/>
    </row>
    <row r="10" spans="2:56" s="1" customFormat="1" ht="12" customHeight="1">
      <c r="B10" s="33"/>
      <c r="D10" s="27" t="s">
        <v>186</v>
      </c>
      <c r="L10" s="33"/>
    </row>
    <row r="11" spans="2:56" s="1" customFormat="1" ht="16.5" customHeight="1">
      <c r="B11" s="33"/>
      <c r="E11" s="204" t="s">
        <v>3686</v>
      </c>
      <c r="F11" s="248"/>
      <c r="G11" s="248"/>
      <c r="H11" s="248"/>
      <c r="L11" s="33"/>
    </row>
    <row r="12" spans="2:56" s="1" customFormat="1" ht="11.25">
      <c r="B12" s="33"/>
      <c r="L12" s="33"/>
    </row>
    <row r="13" spans="2:56" s="1" customFormat="1" ht="12" customHeight="1">
      <c r="B13" s="33"/>
      <c r="D13" s="27" t="s">
        <v>18</v>
      </c>
      <c r="F13" s="25" t="s">
        <v>1</v>
      </c>
      <c r="I13" s="27" t="s">
        <v>20</v>
      </c>
      <c r="J13" s="25" t="s">
        <v>1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29. 8. 2025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9" t="str">
        <f>'Rekapitulace stavby'!E14</f>
        <v>Vyplň údaj</v>
      </c>
      <c r="F20" s="230"/>
      <c r="G20" s="230"/>
      <c r="H20" s="230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6"/>
      <c r="E29" s="235" t="s">
        <v>1</v>
      </c>
      <c r="F29" s="235"/>
      <c r="G29" s="235"/>
      <c r="H29" s="235"/>
      <c r="L29" s="96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7" t="s">
        <v>47</v>
      </c>
      <c r="J32" s="67">
        <f>ROUND(J125,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ROUND((SUM(BE125:BE189)),  2)</f>
        <v>0</v>
      </c>
      <c r="I35" s="98">
        <v>0.21</v>
      </c>
      <c r="J35" s="87">
        <f>ROUND(((SUM(BE125:BE189))*I35),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ROUND((SUM(BF125:BF189)),  2)</f>
        <v>0</v>
      </c>
      <c r="I36" s="98">
        <v>0.12</v>
      </c>
      <c r="J36" s="87">
        <f>ROUND(((SUM(BF125:BF189))*I36),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ROUND((SUM(BG125:BG189)),  2)</f>
        <v>0</v>
      </c>
      <c r="I37" s="98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ROUND((SUM(BH125:BH189)),  2)</f>
        <v>0</v>
      </c>
      <c r="I38" s="98">
        <v>0.12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ROUND((SUM(BI125:BI189)),  2)</f>
        <v>0</v>
      </c>
      <c r="I39" s="98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9"/>
      <c r="D41" s="100" t="s">
        <v>57</v>
      </c>
      <c r="E41" s="58"/>
      <c r="F41" s="58"/>
      <c r="G41" s="101" t="s">
        <v>58</v>
      </c>
      <c r="H41" s="102" t="s">
        <v>59</v>
      </c>
      <c r="I41" s="58"/>
      <c r="J41" s="103">
        <f>SUM(J32:J39)</f>
        <v>0</v>
      </c>
      <c r="K41" s="104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5" t="s">
        <v>63</v>
      </c>
      <c r="G61" s="44" t="s">
        <v>62</v>
      </c>
      <c r="H61" s="35"/>
      <c r="I61" s="35"/>
      <c r="J61" s="106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5" t="s">
        <v>63</v>
      </c>
      <c r="G76" s="44" t="s">
        <v>62</v>
      </c>
      <c r="H76" s="35"/>
      <c r="I76" s="35"/>
      <c r="J76" s="106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195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6" t="str">
        <f>E7</f>
        <v>REVITALIZACE ROZTYLSKÉHO NÁMĚSTÍ SEVER, PRAHA 4</v>
      </c>
      <c r="F85" s="247"/>
      <c r="G85" s="247"/>
      <c r="H85" s="247"/>
      <c r="L85" s="33"/>
    </row>
    <row r="86" spans="2:12" ht="12" customHeight="1">
      <c r="B86" s="20"/>
      <c r="C86" s="27" t="s">
        <v>180</v>
      </c>
      <c r="L86" s="20"/>
    </row>
    <row r="87" spans="2:12" s="1" customFormat="1" ht="16.5" customHeight="1">
      <c r="B87" s="33"/>
      <c r="E87" s="246" t="s">
        <v>3627</v>
      </c>
      <c r="F87" s="248"/>
      <c r="G87" s="248"/>
      <c r="H87" s="248"/>
      <c r="L87" s="33"/>
    </row>
    <row r="88" spans="2:12" s="1" customFormat="1" ht="12" customHeight="1">
      <c r="B88" s="33"/>
      <c r="C88" s="27" t="s">
        <v>186</v>
      </c>
      <c r="L88" s="33"/>
    </row>
    <row r="89" spans="2:12" s="1" customFormat="1" ht="16.5" customHeight="1">
      <c r="B89" s="33"/>
      <c r="E89" s="204" t="str">
        <f>E11</f>
        <v>SO 07.3 - herní prvky</v>
      </c>
      <c r="F89" s="248"/>
      <c r="G89" s="248"/>
      <c r="H89" s="248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PRAHA 4</v>
      </c>
      <c r="I91" s="27" t="s">
        <v>24</v>
      </c>
      <c r="J91" s="53" t="str">
        <f>IF(J14="","",J14)</f>
        <v>29. 8. 2025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Městská část Praha 4,Antala Staška 2059/80b,Praha4</v>
      </c>
      <c r="I93" s="27" t="s">
        <v>38</v>
      </c>
      <c r="J93" s="31" t="str">
        <f>E23</f>
        <v>Ateliér zahradní a krajinářské architektury, Brno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7" t="s">
        <v>196</v>
      </c>
      <c r="D96" s="99"/>
      <c r="E96" s="99"/>
      <c r="F96" s="99"/>
      <c r="G96" s="99"/>
      <c r="H96" s="99"/>
      <c r="I96" s="99"/>
      <c r="J96" s="108" t="s">
        <v>197</v>
      </c>
      <c r="K96" s="99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9" t="s">
        <v>198</v>
      </c>
      <c r="J98" s="67">
        <f>J125</f>
        <v>0</v>
      </c>
      <c r="L98" s="33"/>
      <c r="AU98" s="17" t="s">
        <v>199</v>
      </c>
    </row>
    <row r="99" spans="2:47" s="8" customFormat="1" ht="24.95" customHeight="1">
      <c r="B99" s="110"/>
      <c r="D99" s="111" t="s">
        <v>200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47" s="9" customFormat="1" ht="19.899999999999999" customHeight="1">
      <c r="B100" s="114"/>
      <c r="D100" s="115" t="s">
        <v>201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47" s="9" customFormat="1" ht="19.899999999999999" customHeight="1">
      <c r="B101" s="114"/>
      <c r="D101" s="115" t="s">
        <v>610</v>
      </c>
      <c r="E101" s="116"/>
      <c r="F101" s="116"/>
      <c r="G101" s="116"/>
      <c r="H101" s="116"/>
      <c r="I101" s="116"/>
      <c r="J101" s="117">
        <f>J157</f>
        <v>0</v>
      </c>
      <c r="L101" s="114"/>
    </row>
    <row r="102" spans="2:47" s="9" customFormat="1" ht="19.899999999999999" customHeight="1">
      <c r="B102" s="114"/>
      <c r="D102" s="115" t="s">
        <v>611</v>
      </c>
      <c r="E102" s="116"/>
      <c r="F102" s="116"/>
      <c r="G102" s="116"/>
      <c r="H102" s="116"/>
      <c r="I102" s="116"/>
      <c r="J102" s="117">
        <f>J169</f>
        <v>0</v>
      </c>
      <c r="L102" s="114"/>
    </row>
    <row r="103" spans="2:47" s="9" customFormat="1" ht="19.899999999999999" customHeight="1">
      <c r="B103" s="114"/>
      <c r="D103" s="115" t="s">
        <v>203</v>
      </c>
      <c r="E103" s="116"/>
      <c r="F103" s="116"/>
      <c r="G103" s="116"/>
      <c r="H103" s="116"/>
      <c r="I103" s="116"/>
      <c r="J103" s="117">
        <f>J187</f>
        <v>0</v>
      </c>
      <c r="L103" s="114"/>
    </row>
    <row r="104" spans="2:47" s="1" customFormat="1" ht="21.75" customHeight="1">
      <c r="B104" s="33"/>
      <c r="L104" s="33"/>
    </row>
    <row r="105" spans="2:47" s="1" customFormat="1" ht="6.95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3"/>
    </row>
    <row r="109" spans="2:47" s="1" customFormat="1" ht="6.95" customHeight="1"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33"/>
    </row>
    <row r="110" spans="2:47" s="1" customFormat="1" ht="24.95" customHeight="1">
      <c r="B110" s="33"/>
      <c r="C110" s="21" t="s">
        <v>204</v>
      </c>
      <c r="L110" s="33"/>
    </row>
    <row r="111" spans="2:47" s="1" customFormat="1" ht="6.95" customHeight="1">
      <c r="B111" s="33"/>
      <c r="L111" s="33"/>
    </row>
    <row r="112" spans="2:47" s="1" customFormat="1" ht="12" customHeight="1">
      <c r="B112" s="33"/>
      <c r="C112" s="27" t="s">
        <v>16</v>
      </c>
      <c r="L112" s="33"/>
    </row>
    <row r="113" spans="2:65" s="1" customFormat="1" ht="16.5" customHeight="1">
      <c r="B113" s="33"/>
      <c r="E113" s="246" t="str">
        <f>E7</f>
        <v>REVITALIZACE ROZTYLSKÉHO NÁMĚSTÍ SEVER, PRAHA 4</v>
      </c>
      <c r="F113" s="247"/>
      <c r="G113" s="247"/>
      <c r="H113" s="247"/>
      <c r="L113" s="33"/>
    </row>
    <row r="114" spans="2:65" ht="12" customHeight="1">
      <c r="B114" s="20"/>
      <c r="C114" s="27" t="s">
        <v>180</v>
      </c>
      <c r="L114" s="20"/>
    </row>
    <row r="115" spans="2:65" s="1" customFormat="1" ht="16.5" customHeight="1">
      <c r="B115" s="33"/>
      <c r="E115" s="246" t="s">
        <v>3627</v>
      </c>
      <c r="F115" s="248"/>
      <c r="G115" s="248"/>
      <c r="H115" s="248"/>
      <c r="L115" s="33"/>
    </row>
    <row r="116" spans="2:65" s="1" customFormat="1" ht="12" customHeight="1">
      <c r="B116" s="33"/>
      <c r="C116" s="27" t="s">
        <v>186</v>
      </c>
      <c r="L116" s="33"/>
    </row>
    <row r="117" spans="2:65" s="1" customFormat="1" ht="16.5" customHeight="1">
      <c r="B117" s="33"/>
      <c r="E117" s="204" t="str">
        <f>E11</f>
        <v>SO 07.3 - herní prvky</v>
      </c>
      <c r="F117" s="248"/>
      <c r="G117" s="248"/>
      <c r="H117" s="248"/>
      <c r="L117" s="33"/>
    </row>
    <row r="118" spans="2:65" s="1" customFormat="1" ht="6.95" customHeight="1">
      <c r="B118" s="33"/>
      <c r="L118" s="33"/>
    </row>
    <row r="119" spans="2:65" s="1" customFormat="1" ht="12" customHeight="1">
      <c r="B119" s="33"/>
      <c r="C119" s="27" t="s">
        <v>22</v>
      </c>
      <c r="F119" s="25" t="str">
        <f>F14</f>
        <v>PRAHA 4</v>
      </c>
      <c r="I119" s="27" t="s">
        <v>24</v>
      </c>
      <c r="J119" s="53" t="str">
        <f>IF(J14="","",J14)</f>
        <v>29. 8. 2025</v>
      </c>
      <c r="L119" s="33"/>
    </row>
    <row r="120" spans="2:65" s="1" customFormat="1" ht="6.95" customHeight="1">
      <c r="B120" s="33"/>
      <c r="L120" s="33"/>
    </row>
    <row r="121" spans="2:65" s="1" customFormat="1" ht="40.15" customHeight="1">
      <c r="B121" s="33"/>
      <c r="C121" s="27" t="s">
        <v>30</v>
      </c>
      <c r="F121" s="25" t="str">
        <f>E17</f>
        <v>Městská část Praha 4,Antala Staška 2059/80b,Praha4</v>
      </c>
      <c r="I121" s="27" t="s">
        <v>38</v>
      </c>
      <c r="J121" s="31" t="str">
        <f>E23</f>
        <v>Ateliér zahradní a krajinářské architektury, Brno</v>
      </c>
      <c r="L121" s="33"/>
    </row>
    <row r="122" spans="2:65" s="1" customFormat="1" ht="15.2" customHeight="1">
      <c r="B122" s="33"/>
      <c r="C122" s="27" t="s">
        <v>36</v>
      </c>
      <c r="F122" s="25" t="str">
        <f>IF(E20="","",E20)</f>
        <v>Vyplň údaj</v>
      </c>
      <c r="I122" s="27" t="s">
        <v>43</v>
      </c>
      <c r="J122" s="31" t="str">
        <f>E26</f>
        <v xml:space="preserve"> </v>
      </c>
      <c r="L122" s="33"/>
    </row>
    <row r="123" spans="2:65" s="1" customFormat="1" ht="10.35" customHeight="1">
      <c r="B123" s="33"/>
      <c r="L123" s="33"/>
    </row>
    <row r="124" spans="2:65" s="10" customFormat="1" ht="29.25" customHeight="1">
      <c r="B124" s="118"/>
      <c r="C124" s="119" t="s">
        <v>205</v>
      </c>
      <c r="D124" s="120" t="s">
        <v>72</v>
      </c>
      <c r="E124" s="120" t="s">
        <v>68</v>
      </c>
      <c r="F124" s="120" t="s">
        <v>69</v>
      </c>
      <c r="G124" s="120" t="s">
        <v>206</v>
      </c>
      <c r="H124" s="120" t="s">
        <v>207</v>
      </c>
      <c r="I124" s="120" t="s">
        <v>208</v>
      </c>
      <c r="J124" s="120" t="s">
        <v>197</v>
      </c>
      <c r="K124" s="121" t="s">
        <v>209</v>
      </c>
      <c r="L124" s="118"/>
      <c r="M124" s="60" t="s">
        <v>1</v>
      </c>
      <c r="N124" s="61" t="s">
        <v>51</v>
      </c>
      <c r="O124" s="61" t="s">
        <v>210</v>
      </c>
      <c r="P124" s="61" t="s">
        <v>211</v>
      </c>
      <c r="Q124" s="61" t="s">
        <v>212</v>
      </c>
      <c r="R124" s="61" t="s">
        <v>213</v>
      </c>
      <c r="S124" s="61" t="s">
        <v>214</v>
      </c>
      <c r="T124" s="62" t="s">
        <v>215</v>
      </c>
    </row>
    <row r="125" spans="2:65" s="1" customFormat="1" ht="22.9" customHeight="1">
      <c r="B125" s="33"/>
      <c r="C125" s="65" t="s">
        <v>216</v>
      </c>
      <c r="J125" s="122">
        <f>BK125</f>
        <v>0</v>
      </c>
      <c r="L125" s="33"/>
      <c r="M125" s="63"/>
      <c r="N125" s="54"/>
      <c r="O125" s="54"/>
      <c r="P125" s="123">
        <f>P126</f>
        <v>0</v>
      </c>
      <c r="Q125" s="54"/>
      <c r="R125" s="123">
        <f>R126</f>
        <v>29.875272000000002</v>
      </c>
      <c r="S125" s="54"/>
      <c r="T125" s="124">
        <f>T126</f>
        <v>0</v>
      </c>
      <c r="AT125" s="17" t="s">
        <v>86</v>
      </c>
      <c r="AU125" s="17" t="s">
        <v>199</v>
      </c>
      <c r="BK125" s="125">
        <f>BK126</f>
        <v>0</v>
      </c>
    </row>
    <row r="126" spans="2:65" s="11" customFormat="1" ht="25.9" customHeight="1">
      <c r="B126" s="126"/>
      <c r="D126" s="127" t="s">
        <v>86</v>
      </c>
      <c r="E126" s="128" t="s">
        <v>217</v>
      </c>
      <c r="F126" s="128" t="s">
        <v>218</v>
      </c>
      <c r="I126" s="129"/>
      <c r="J126" s="130">
        <f>BK126</f>
        <v>0</v>
      </c>
      <c r="L126" s="126"/>
      <c r="M126" s="131"/>
      <c r="P126" s="132">
        <f>P127+P157+P169+P187</f>
        <v>0</v>
      </c>
      <c r="R126" s="132">
        <f>R127+R157+R169+R187</f>
        <v>29.875272000000002</v>
      </c>
      <c r="T126" s="133">
        <f>T127+T157+T169+T187</f>
        <v>0</v>
      </c>
      <c r="AR126" s="127" t="s">
        <v>94</v>
      </c>
      <c r="AT126" s="134" t="s">
        <v>86</v>
      </c>
      <c r="AU126" s="134" t="s">
        <v>87</v>
      </c>
      <c r="AY126" s="127" t="s">
        <v>219</v>
      </c>
      <c r="BK126" s="135">
        <f>BK127+BK157+BK169+BK187</f>
        <v>0</v>
      </c>
    </row>
    <row r="127" spans="2:65" s="11" customFormat="1" ht="22.9" customHeight="1">
      <c r="B127" s="126"/>
      <c r="D127" s="127" t="s">
        <v>86</v>
      </c>
      <c r="E127" s="136" t="s">
        <v>94</v>
      </c>
      <c r="F127" s="136" t="s">
        <v>220</v>
      </c>
      <c r="I127" s="129"/>
      <c r="J127" s="137">
        <f>BK127</f>
        <v>0</v>
      </c>
      <c r="L127" s="126"/>
      <c r="M127" s="131"/>
      <c r="P127" s="132">
        <f>SUM(P128:P156)</f>
        <v>0</v>
      </c>
      <c r="R127" s="132">
        <f>SUM(R128:R156)</f>
        <v>0</v>
      </c>
      <c r="T127" s="133">
        <f>SUM(T128:T156)</f>
        <v>0</v>
      </c>
      <c r="AR127" s="127" t="s">
        <v>94</v>
      </c>
      <c r="AT127" s="134" t="s">
        <v>86</v>
      </c>
      <c r="AU127" s="134" t="s">
        <v>94</v>
      </c>
      <c r="AY127" s="127" t="s">
        <v>219</v>
      </c>
      <c r="BK127" s="135">
        <f>SUM(BK128:BK156)</f>
        <v>0</v>
      </c>
    </row>
    <row r="128" spans="2:65" s="1" customFormat="1" ht="16.5" customHeight="1">
      <c r="B128" s="33"/>
      <c r="C128" s="138" t="s">
        <v>94</v>
      </c>
      <c r="D128" s="138" t="s">
        <v>221</v>
      </c>
      <c r="E128" s="139" t="s">
        <v>302</v>
      </c>
      <c r="F128" s="140" t="s">
        <v>303</v>
      </c>
      <c r="G128" s="141" t="s">
        <v>272</v>
      </c>
      <c r="H128" s="142">
        <v>14.6</v>
      </c>
      <c r="I128" s="143"/>
      <c r="J128" s="144">
        <f>ROUND(I128*H128,2)</f>
        <v>0</v>
      </c>
      <c r="K128" s="140" t="s">
        <v>254</v>
      </c>
      <c r="L128" s="33"/>
      <c r="M128" s="145" t="s">
        <v>1</v>
      </c>
      <c r="N128" s="146" t="s">
        <v>52</v>
      </c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AR128" s="149" t="s">
        <v>226</v>
      </c>
      <c r="AT128" s="149" t="s">
        <v>221</v>
      </c>
      <c r="AU128" s="149" t="s">
        <v>96</v>
      </c>
      <c r="AY128" s="17" t="s">
        <v>219</v>
      </c>
      <c r="BE128" s="150">
        <f>IF(N128="základní",J128,0)</f>
        <v>0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7" t="s">
        <v>94</v>
      </c>
      <c r="BK128" s="150">
        <f>ROUND(I128*H128,2)</f>
        <v>0</v>
      </c>
      <c r="BL128" s="17" t="s">
        <v>226</v>
      </c>
      <c r="BM128" s="149" t="s">
        <v>3687</v>
      </c>
    </row>
    <row r="129" spans="2:65" s="1" customFormat="1" ht="11.25">
      <c r="B129" s="33"/>
      <c r="D129" s="179" t="s">
        <v>256</v>
      </c>
      <c r="F129" s="180" t="s">
        <v>305</v>
      </c>
      <c r="I129" s="181"/>
      <c r="L129" s="33"/>
      <c r="M129" s="182"/>
      <c r="T129" s="57"/>
      <c r="AT129" s="17" t="s">
        <v>256</v>
      </c>
      <c r="AU129" s="17" t="s">
        <v>96</v>
      </c>
    </row>
    <row r="130" spans="2:65" s="12" customFormat="1" ht="11.25">
      <c r="B130" s="151"/>
      <c r="D130" s="152" t="s">
        <v>228</v>
      </c>
      <c r="E130" s="153" t="s">
        <v>1</v>
      </c>
      <c r="F130" s="154" t="s">
        <v>3688</v>
      </c>
      <c r="H130" s="153" t="s">
        <v>1</v>
      </c>
      <c r="I130" s="155"/>
      <c r="L130" s="151"/>
      <c r="M130" s="156"/>
      <c r="T130" s="157"/>
      <c r="AT130" s="153" t="s">
        <v>228</v>
      </c>
      <c r="AU130" s="153" t="s">
        <v>96</v>
      </c>
      <c r="AV130" s="12" t="s">
        <v>94</v>
      </c>
      <c r="AW130" s="12" t="s">
        <v>42</v>
      </c>
      <c r="AX130" s="12" t="s">
        <v>87</v>
      </c>
      <c r="AY130" s="153" t="s">
        <v>219</v>
      </c>
    </row>
    <row r="131" spans="2:65" s="14" customFormat="1" ht="11.25">
      <c r="B131" s="165"/>
      <c r="D131" s="152" t="s">
        <v>228</v>
      </c>
      <c r="E131" s="166" t="s">
        <v>1</v>
      </c>
      <c r="F131" s="167" t="s">
        <v>3380</v>
      </c>
      <c r="H131" s="168">
        <v>14.6</v>
      </c>
      <c r="I131" s="169"/>
      <c r="L131" s="165"/>
      <c r="M131" s="170"/>
      <c r="T131" s="171"/>
      <c r="AT131" s="166" t="s">
        <v>228</v>
      </c>
      <c r="AU131" s="166" t="s">
        <v>96</v>
      </c>
      <c r="AV131" s="14" t="s">
        <v>96</v>
      </c>
      <c r="AW131" s="14" t="s">
        <v>42</v>
      </c>
      <c r="AX131" s="14" t="s">
        <v>94</v>
      </c>
      <c r="AY131" s="166" t="s">
        <v>219</v>
      </c>
    </row>
    <row r="132" spans="2:65" s="1" customFormat="1" ht="21.75" customHeight="1">
      <c r="B132" s="33"/>
      <c r="C132" s="138" t="s">
        <v>96</v>
      </c>
      <c r="D132" s="138" t="s">
        <v>221</v>
      </c>
      <c r="E132" s="139" t="s">
        <v>270</v>
      </c>
      <c r="F132" s="140" t="s">
        <v>271</v>
      </c>
      <c r="G132" s="141" t="s">
        <v>272</v>
      </c>
      <c r="H132" s="142">
        <v>14.6</v>
      </c>
      <c r="I132" s="143"/>
      <c r="J132" s="144">
        <f>ROUND(I132*H132,2)</f>
        <v>0</v>
      </c>
      <c r="K132" s="140" t="s">
        <v>254</v>
      </c>
      <c r="L132" s="33"/>
      <c r="M132" s="145" t="s">
        <v>1</v>
      </c>
      <c r="N132" s="146" t="s">
        <v>52</v>
      </c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49" t="s">
        <v>226</v>
      </c>
      <c r="AT132" s="149" t="s">
        <v>221</v>
      </c>
      <c r="AU132" s="149" t="s">
        <v>96</v>
      </c>
      <c r="AY132" s="17" t="s">
        <v>219</v>
      </c>
      <c r="BE132" s="150">
        <f>IF(N132="základní",J132,0)</f>
        <v>0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7" t="s">
        <v>94</v>
      </c>
      <c r="BK132" s="150">
        <f>ROUND(I132*H132,2)</f>
        <v>0</v>
      </c>
      <c r="BL132" s="17" t="s">
        <v>226</v>
      </c>
      <c r="BM132" s="149" t="s">
        <v>3689</v>
      </c>
    </row>
    <row r="133" spans="2:65" s="1" customFormat="1" ht="11.25">
      <c r="B133" s="33"/>
      <c r="D133" s="179" t="s">
        <v>256</v>
      </c>
      <c r="F133" s="180" t="s">
        <v>274</v>
      </c>
      <c r="I133" s="181"/>
      <c r="L133" s="33"/>
      <c r="M133" s="182"/>
      <c r="T133" s="57"/>
      <c r="AT133" s="17" t="s">
        <v>256</v>
      </c>
      <c r="AU133" s="17" t="s">
        <v>96</v>
      </c>
    </row>
    <row r="134" spans="2:65" s="14" customFormat="1" ht="11.25">
      <c r="B134" s="165"/>
      <c r="D134" s="152" t="s">
        <v>228</v>
      </c>
      <c r="E134" s="166" t="s">
        <v>1</v>
      </c>
      <c r="F134" s="167" t="s">
        <v>3690</v>
      </c>
      <c r="H134" s="168">
        <v>5</v>
      </c>
      <c r="I134" s="169"/>
      <c r="L134" s="165"/>
      <c r="M134" s="170"/>
      <c r="T134" s="171"/>
      <c r="AT134" s="166" t="s">
        <v>228</v>
      </c>
      <c r="AU134" s="166" t="s">
        <v>96</v>
      </c>
      <c r="AV134" s="14" t="s">
        <v>96</v>
      </c>
      <c r="AW134" s="14" t="s">
        <v>42</v>
      </c>
      <c r="AX134" s="14" t="s">
        <v>87</v>
      </c>
      <c r="AY134" s="166" t="s">
        <v>219</v>
      </c>
    </row>
    <row r="135" spans="2:65" s="14" customFormat="1" ht="11.25">
      <c r="B135" s="165"/>
      <c r="D135" s="152" t="s">
        <v>228</v>
      </c>
      <c r="E135" s="166" t="s">
        <v>1</v>
      </c>
      <c r="F135" s="167" t="s">
        <v>3691</v>
      </c>
      <c r="H135" s="168">
        <v>5</v>
      </c>
      <c r="I135" s="169"/>
      <c r="L135" s="165"/>
      <c r="M135" s="170"/>
      <c r="T135" s="171"/>
      <c r="AT135" s="166" t="s">
        <v>228</v>
      </c>
      <c r="AU135" s="166" t="s">
        <v>96</v>
      </c>
      <c r="AV135" s="14" t="s">
        <v>96</v>
      </c>
      <c r="AW135" s="14" t="s">
        <v>42</v>
      </c>
      <c r="AX135" s="14" t="s">
        <v>87</v>
      </c>
      <c r="AY135" s="166" t="s">
        <v>219</v>
      </c>
    </row>
    <row r="136" spans="2:65" s="14" customFormat="1" ht="11.25">
      <c r="B136" s="165"/>
      <c r="D136" s="152" t="s">
        <v>228</v>
      </c>
      <c r="E136" s="166" t="s">
        <v>1</v>
      </c>
      <c r="F136" s="167" t="s">
        <v>3692</v>
      </c>
      <c r="H136" s="168">
        <v>1.6</v>
      </c>
      <c r="I136" s="169"/>
      <c r="L136" s="165"/>
      <c r="M136" s="170"/>
      <c r="T136" s="171"/>
      <c r="AT136" s="166" t="s">
        <v>228</v>
      </c>
      <c r="AU136" s="166" t="s">
        <v>96</v>
      </c>
      <c r="AV136" s="14" t="s">
        <v>96</v>
      </c>
      <c r="AW136" s="14" t="s">
        <v>42</v>
      </c>
      <c r="AX136" s="14" t="s">
        <v>87</v>
      </c>
      <c r="AY136" s="166" t="s">
        <v>219</v>
      </c>
    </row>
    <row r="137" spans="2:65" s="14" customFormat="1" ht="11.25">
      <c r="B137" s="165"/>
      <c r="D137" s="152" t="s">
        <v>228</v>
      </c>
      <c r="E137" s="166" t="s">
        <v>1</v>
      </c>
      <c r="F137" s="167" t="s">
        <v>3693</v>
      </c>
      <c r="H137" s="168">
        <v>1</v>
      </c>
      <c r="I137" s="169"/>
      <c r="L137" s="165"/>
      <c r="M137" s="170"/>
      <c r="T137" s="171"/>
      <c r="AT137" s="166" t="s">
        <v>228</v>
      </c>
      <c r="AU137" s="166" t="s">
        <v>96</v>
      </c>
      <c r="AV137" s="14" t="s">
        <v>96</v>
      </c>
      <c r="AW137" s="14" t="s">
        <v>42</v>
      </c>
      <c r="AX137" s="14" t="s">
        <v>87</v>
      </c>
      <c r="AY137" s="166" t="s">
        <v>219</v>
      </c>
    </row>
    <row r="138" spans="2:65" s="14" customFormat="1" ht="11.25">
      <c r="B138" s="165"/>
      <c r="D138" s="152" t="s">
        <v>228</v>
      </c>
      <c r="E138" s="166" t="s">
        <v>1</v>
      </c>
      <c r="F138" s="167" t="s">
        <v>3694</v>
      </c>
      <c r="H138" s="168">
        <v>1</v>
      </c>
      <c r="I138" s="169"/>
      <c r="L138" s="165"/>
      <c r="M138" s="170"/>
      <c r="T138" s="171"/>
      <c r="AT138" s="166" t="s">
        <v>228</v>
      </c>
      <c r="AU138" s="166" t="s">
        <v>96</v>
      </c>
      <c r="AV138" s="14" t="s">
        <v>96</v>
      </c>
      <c r="AW138" s="14" t="s">
        <v>42</v>
      </c>
      <c r="AX138" s="14" t="s">
        <v>87</v>
      </c>
      <c r="AY138" s="166" t="s">
        <v>219</v>
      </c>
    </row>
    <row r="139" spans="2:65" s="14" customFormat="1" ht="11.25">
      <c r="B139" s="165"/>
      <c r="D139" s="152" t="s">
        <v>228</v>
      </c>
      <c r="E139" s="166" t="s">
        <v>1</v>
      </c>
      <c r="F139" s="167" t="s">
        <v>3695</v>
      </c>
      <c r="H139" s="168">
        <v>1</v>
      </c>
      <c r="I139" s="169"/>
      <c r="L139" s="165"/>
      <c r="M139" s="170"/>
      <c r="T139" s="171"/>
      <c r="AT139" s="166" t="s">
        <v>228</v>
      </c>
      <c r="AU139" s="166" t="s">
        <v>96</v>
      </c>
      <c r="AV139" s="14" t="s">
        <v>96</v>
      </c>
      <c r="AW139" s="14" t="s">
        <v>42</v>
      </c>
      <c r="AX139" s="14" t="s">
        <v>87</v>
      </c>
      <c r="AY139" s="166" t="s">
        <v>219</v>
      </c>
    </row>
    <row r="140" spans="2:65" s="15" customFormat="1" ht="11.25">
      <c r="B140" s="172"/>
      <c r="D140" s="152" t="s">
        <v>228</v>
      </c>
      <c r="E140" s="173" t="s">
        <v>3380</v>
      </c>
      <c r="F140" s="174" t="s">
        <v>262</v>
      </c>
      <c r="H140" s="175">
        <v>14.6</v>
      </c>
      <c r="I140" s="176"/>
      <c r="L140" s="172"/>
      <c r="M140" s="177"/>
      <c r="T140" s="178"/>
      <c r="AT140" s="173" t="s">
        <v>228</v>
      </c>
      <c r="AU140" s="173" t="s">
        <v>96</v>
      </c>
      <c r="AV140" s="15" t="s">
        <v>226</v>
      </c>
      <c r="AW140" s="15" t="s">
        <v>42</v>
      </c>
      <c r="AX140" s="15" t="s">
        <v>94</v>
      </c>
      <c r="AY140" s="173" t="s">
        <v>219</v>
      </c>
    </row>
    <row r="141" spans="2:65" s="1" customFormat="1" ht="16.5" customHeight="1">
      <c r="B141" s="33"/>
      <c r="C141" s="138" t="s">
        <v>236</v>
      </c>
      <c r="D141" s="138" t="s">
        <v>221</v>
      </c>
      <c r="E141" s="139" t="s">
        <v>317</v>
      </c>
      <c r="F141" s="140" t="s">
        <v>318</v>
      </c>
      <c r="G141" s="141" t="s">
        <v>319</v>
      </c>
      <c r="H141" s="142">
        <v>29.2</v>
      </c>
      <c r="I141" s="143"/>
      <c r="J141" s="144">
        <f>ROUND(I141*H141,2)</f>
        <v>0</v>
      </c>
      <c r="K141" s="140" t="s">
        <v>2740</v>
      </c>
      <c r="L141" s="33"/>
      <c r="M141" s="145" t="s">
        <v>1</v>
      </c>
      <c r="N141" s="146" t="s">
        <v>52</v>
      </c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AR141" s="149" t="s">
        <v>226</v>
      </c>
      <c r="AT141" s="149" t="s">
        <v>221</v>
      </c>
      <c r="AU141" s="149" t="s">
        <v>96</v>
      </c>
      <c r="AY141" s="17" t="s">
        <v>219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7" t="s">
        <v>94</v>
      </c>
      <c r="BK141" s="150">
        <f>ROUND(I141*H141,2)</f>
        <v>0</v>
      </c>
      <c r="BL141" s="17" t="s">
        <v>226</v>
      </c>
      <c r="BM141" s="149" t="s">
        <v>3696</v>
      </c>
    </row>
    <row r="142" spans="2:65" s="14" customFormat="1" ht="11.25">
      <c r="B142" s="165"/>
      <c r="D142" s="152" t="s">
        <v>228</v>
      </c>
      <c r="E142" s="166" t="s">
        <v>1</v>
      </c>
      <c r="F142" s="167" t="s">
        <v>3697</v>
      </c>
      <c r="H142" s="168">
        <v>29.2</v>
      </c>
      <c r="I142" s="169"/>
      <c r="L142" s="165"/>
      <c r="M142" s="170"/>
      <c r="T142" s="171"/>
      <c r="AT142" s="166" t="s">
        <v>228</v>
      </c>
      <c r="AU142" s="166" t="s">
        <v>96</v>
      </c>
      <c r="AV142" s="14" t="s">
        <v>96</v>
      </c>
      <c r="AW142" s="14" t="s">
        <v>42</v>
      </c>
      <c r="AX142" s="14" t="s">
        <v>94</v>
      </c>
      <c r="AY142" s="166" t="s">
        <v>219</v>
      </c>
    </row>
    <row r="143" spans="2:65" s="1" customFormat="1" ht="16.5" customHeight="1">
      <c r="B143" s="33"/>
      <c r="C143" s="138" t="s">
        <v>226</v>
      </c>
      <c r="D143" s="138" t="s">
        <v>221</v>
      </c>
      <c r="E143" s="139" t="s">
        <v>346</v>
      </c>
      <c r="F143" s="140" t="s">
        <v>347</v>
      </c>
      <c r="G143" s="141" t="s">
        <v>272</v>
      </c>
      <c r="H143" s="142">
        <v>14.6</v>
      </c>
      <c r="I143" s="143"/>
      <c r="J143" s="144">
        <f>ROUND(I143*H143,2)</f>
        <v>0</v>
      </c>
      <c r="K143" s="140" t="s">
        <v>254</v>
      </c>
      <c r="L143" s="33"/>
      <c r="M143" s="145" t="s">
        <v>1</v>
      </c>
      <c r="N143" s="146" t="s">
        <v>52</v>
      </c>
      <c r="P143" s="147">
        <f>O143*H143</f>
        <v>0</v>
      </c>
      <c r="Q143" s="147">
        <v>0</v>
      </c>
      <c r="R143" s="147">
        <f>Q143*H143</f>
        <v>0</v>
      </c>
      <c r="S143" s="147">
        <v>0</v>
      </c>
      <c r="T143" s="148">
        <f>S143*H143</f>
        <v>0</v>
      </c>
      <c r="AR143" s="149" t="s">
        <v>226</v>
      </c>
      <c r="AT143" s="149" t="s">
        <v>221</v>
      </c>
      <c r="AU143" s="149" t="s">
        <v>96</v>
      </c>
      <c r="AY143" s="17" t="s">
        <v>219</v>
      </c>
      <c r="BE143" s="150">
        <f>IF(N143="základní",J143,0)</f>
        <v>0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7" t="s">
        <v>94</v>
      </c>
      <c r="BK143" s="150">
        <f>ROUND(I143*H143,2)</f>
        <v>0</v>
      </c>
      <c r="BL143" s="17" t="s">
        <v>226</v>
      </c>
      <c r="BM143" s="149" t="s">
        <v>3698</v>
      </c>
    </row>
    <row r="144" spans="2:65" s="1" customFormat="1" ht="11.25">
      <c r="B144" s="33"/>
      <c r="D144" s="179" t="s">
        <v>256</v>
      </c>
      <c r="F144" s="180" t="s">
        <v>349</v>
      </c>
      <c r="I144" s="181"/>
      <c r="L144" s="33"/>
      <c r="M144" s="182"/>
      <c r="T144" s="57"/>
      <c r="AT144" s="17" t="s">
        <v>256</v>
      </c>
      <c r="AU144" s="17" t="s">
        <v>96</v>
      </c>
    </row>
    <row r="145" spans="2:65" s="14" customFormat="1" ht="11.25">
      <c r="B145" s="165"/>
      <c r="D145" s="152" t="s">
        <v>228</v>
      </c>
      <c r="E145" s="166" t="s">
        <v>1</v>
      </c>
      <c r="F145" s="167" t="s">
        <v>3380</v>
      </c>
      <c r="H145" s="168">
        <v>14.6</v>
      </c>
      <c r="I145" s="169"/>
      <c r="L145" s="165"/>
      <c r="M145" s="170"/>
      <c r="T145" s="171"/>
      <c r="AT145" s="166" t="s">
        <v>228</v>
      </c>
      <c r="AU145" s="166" t="s">
        <v>96</v>
      </c>
      <c r="AV145" s="14" t="s">
        <v>96</v>
      </c>
      <c r="AW145" s="14" t="s">
        <v>42</v>
      </c>
      <c r="AX145" s="14" t="s">
        <v>94</v>
      </c>
      <c r="AY145" s="166" t="s">
        <v>219</v>
      </c>
    </row>
    <row r="146" spans="2:65" s="1" customFormat="1" ht="16.5" customHeight="1">
      <c r="B146" s="33"/>
      <c r="C146" s="138" t="s">
        <v>269</v>
      </c>
      <c r="D146" s="138" t="s">
        <v>221</v>
      </c>
      <c r="E146" s="139" t="s">
        <v>3629</v>
      </c>
      <c r="F146" s="140" t="s">
        <v>3630</v>
      </c>
      <c r="G146" s="141" t="s">
        <v>224</v>
      </c>
      <c r="H146" s="142">
        <v>159.6</v>
      </c>
      <c r="I146" s="143"/>
      <c r="J146" s="144">
        <f>ROUND(I146*H146,2)</f>
        <v>0</v>
      </c>
      <c r="K146" s="140" t="s">
        <v>254</v>
      </c>
      <c r="L146" s="33"/>
      <c r="M146" s="145" t="s">
        <v>1</v>
      </c>
      <c r="N146" s="146" t="s">
        <v>52</v>
      </c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49" t="s">
        <v>226</v>
      </c>
      <c r="AT146" s="149" t="s">
        <v>221</v>
      </c>
      <c r="AU146" s="149" t="s">
        <v>96</v>
      </c>
      <c r="AY146" s="17" t="s">
        <v>219</v>
      </c>
      <c r="BE146" s="150">
        <f>IF(N146="základní",J146,0)</f>
        <v>0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7" t="s">
        <v>94</v>
      </c>
      <c r="BK146" s="150">
        <f>ROUND(I146*H146,2)</f>
        <v>0</v>
      </c>
      <c r="BL146" s="17" t="s">
        <v>226</v>
      </c>
      <c r="BM146" s="149" t="s">
        <v>3699</v>
      </c>
    </row>
    <row r="147" spans="2:65" s="1" customFormat="1" ht="11.25">
      <c r="B147" s="33"/>
      <c r="D147" s="179" t="s">
        <v>256</v>
      </c>
      <c r="F147" s="180" t="s">
        <v>3632</v>
      </c>
      <c r="I147" s="181"/>
      <c r="L147" s="33"/>
      <c r="M147" s="182"/>
      <c r="T147" s="57"/>
      <c r="AT147" s="17" t="s">
        <v>256</v>
      </c>
      <c r="AU147" s="17" t="s">
        <v>96</v>
      </c>
    </row>
    <row r="148" spans="2:65" s="12" customFormat="1" ht="11.25">
      <c r="B148" s="151"/>
      <c r="D148" s="152" t="s">
        <v>228</v>
      </c>
      <c r="E148" s="153" t="s">
        <v>1</v>
      </c>
      <c r="F148" s="154" t="s">
        <v>3700</v>
      </c>
      <c r="H148" s="153" t="s">
        <v>1</v>
      </c>
      <c r="I148" s="155"/>
      <c r="L148" s="151"/>
      <c r="M148" s="156"/>
      <c r="T148" s="157"/>
      <c r="AT148" s="153" t="s">
        <v>228</v>
      </c>
      <c r="AU148" s="153" t="s">
        <v>96</v>
      </c>
      <c r="AV148" s="12" t="s">
        <v>94</v>
      </c>
      <c r="AW148" s="12" t="s">
        <v>42</v>
      </c>
      <c r="AX148" s="12" t="s">
        <v>87</v>
      </c>
      <c r="AY148" s="153" t="s">
        <v>219</v>
      </c>
    </row>
    <row r="149" spans="2:65" s="14" customFormat="1" ht="11.25">
      <c r="B149" s="165"/>
      <c r="D149" s="152" t="s">
        <v>228</v>
      </c>
      <c r="E149" s="166" t="s">
        <v>1</v>
      </c>
      <c r="F149" s="167" t="s">
        <v>3701</v>
      </c>
      <c r="H149" s="168">
        <v>97</v>
      </c>
      <c r="I149" s="169"/>
      <c r="L149" s="165"/>
      <c r="M149" s="170"/>
      <c r="T149" s="171"/>
      <c r="AT149" s="166" t="s">
        <v>228</v>
      </c>
      <c r="AU149" s="166" t="s">
        <v>96</v>
      </c>
      <c r="AV149" s="14" t="s">
        <v>96</v>
      </c>
      <c r="AW149" s="14" t="s">
        <v>42</v>
      </c>
      <c r="AX149" s="14" t="s">
        <v>87</v>
      </c>
      <c r="AY149" s="166" t="s">
        <v>219</v>
      </c>
    </row>
    <row r="150" spans="2:65" s="14" customFormat="1" ht="11.25">
      <c r="B150" s="165"/>
      <c r="D150" s="152" t="s">
        <v>228</v>
      </c>
      <c r="E150" s="166" t="s">
        <v>1</v>
      </c>
      <c r="F150" s="167" t="s">
        <v>3702</v>
      </c>
      <c r="H150" s="168">
        <v>50</v>
      </c>
      <c r="I150" s="169"/>
      <c r="L150" s="165"/>
      <c r="M150" s="170"/>
      <c r="T150" s="171"/>
      <c r="AT150" s="166" t="s">
        <v>228</v>
      </c>
      <c r="AU150" s="166" t="s">
        <v>96</v>
      </c>
      <c r="AV150" s="14" t="s">
        <v>96</v>
      </c>
      <c r="AW150" s="14" t="s">
        <v>42</v>
      </c>
      <c r="AX150" s="14" t="s">
        <v>87</v>
      </c>
      <c r="AY150" s="166" t="s">
        <v>219</v>
      </c>
    </row>
    <row r="151" spans="2:65" s="13" customFormat="1" ht="11.25">
      <c r="B151" s="158"/>
      <c r="D151" s="152" t="s">
        <v>228</v>
      </c>
      <c r="E151" s="159" t="s">
        <v>3684</v>
      </c>
      <c r="F151" s="160" t="s">
        <v>242</v>
      </c>
      <c r="H151" s="161">
        <v>147</v>
      </c>
      <c r="I151" s="162"/>
      <c r="L151" s="158"/>
      <c r="M151" s="163"/>
      <c r="T151" s="164"/>
      <c r="AT151" s="159" t="s">
        <v>228</v>
      </c>
      <c r="AU151" s="159" t="s">
        <v>96</v>
      </c>
      <c r="AV151" s="13" t="s">
        <v>236</v>
      </c>
      <c r="AW151" s="13" t="s">
        <v>42</v>
      </c>
      <c r="AX151" s="13" t="s">
        <v>87</v>
      </c>
      <c r="AY151" s="159" t="s">
        <v>219</v>
      </c>
    </row>
    <row r="152" spans="2:65" s="12" customFormat="1" ht="11.25">
      <c r="B152" s="151"/>
      <c r="D152" s="152" t="s">
        <v>228</v>
      </c>
      <c r="E152" s="153" t="s">
        <v>1</v>
      </c>
      <c r="F152" s="154" t="s">
        <v>3703</v>
      </c>
      <c r="H152" s="153" t="s">
        <v>1</v>
      </c>
      <c r="I152" s="155"/>
      <c r="L152" s="151"/>
      <c r="M152" s="156"/>
      <c r="T152" s="157"/>
      <c r="AT152" s="153" t="s">
        <v>228</v>
      </c>
      <c r="AU152" s="153" t="s">
        <v>96</v>
      </c>
      <c r="AV152" s="12" t="s">
        <v>94</v>
      </c>
      <c r="AW152" s="12" t="s">
        <v>42</v>
      </c>
      <c r="AX152" s="12" t="s">
        <v>87</v>
      </c>
      <c r="AY152" s="153" t="s">
        <v>219</v>
      </c>
    </row>
    <row r="153" spans="2:65" s="14" customFormat="1" ht="11.25">
      <c r="B153" s="165"/>
      <c r="D153" s="152" t="s">
        <v>228</v>
      </c>
      <c r="E153" s="166" t="s">
        <v>1</v>
      </c>
      <c r="F153" s="167" t="s">
        <v>3704</v>
      </c>
      <c r="H153" s="168">
        <v>7.5</v>
      </c>
      <c r="I153" s="169"/>
      <c r="L153" s="165"/>
      <c r="M153" s="170"/>
      <c r="T153" s="171"/>
      <c r="AT153" s="166" t="s">
        <v>228</v>
      </c>
      <c r="AU153" s="166" t="s">
        <v>96</v>
      </c>
      <c r="AV153" s="14" t="s">
        <v>96</v>
      </c>
      <c r="AW153" s="14" t="s">
        <v>42</v>
      </c>
      <c r="AX153" s="14" t="s">
        <v>87</v>
      </c>
      <c r="AY153" s="166" t="s">
        <v>219</v>
      </c>
    </row>
    <row r="154" spans="2:65" s="14" customFormat="1" ht="11.25">
      <c r="B154" s="165"/>
      <c r="D154" s="152" t="s">
        <v>228</v>
      </c>
      <c r="E154" s="166" t="s">
        <v>1</v>
      </c>
      <c r="F154" s="167" t="s">
        <v>3705</v>
      </c>
      <c r="H154" s="168">
        <v>5.0999999999999996</v>
      </c>
      <c r="I154" s="169"/>
      <c r="L154" s="165"/>
      <c r="M154" s="170"/>
      <c r="T154" s="171"/>
      <c r="AT154" s="166" t="s">
        <v>228</v>
      </c>
      <c r="AU154" s="166" t="s">
        <v>96</v>
      </c>
      <c r="AV154" s="14" t="s">
        <v>96</v>
      </c>
      <c r="AW154" s="14" t="s">
        <v>42</v>
      </c>
      <c r="AX154" s="14" t="s">
        <v>87</v>
      </c>
      <c r="AY154" s="166" t="s">
        <v>219</v>
      </c>
    </row>
    <row r="155" spans="2:65" s="13" customFormat="1" ht="11.25">
      <c r="B155" s="158"/>
      <c r="D155" s="152" t="s">
        <v>228</v>
      </c>
      <c r="E155" s="159" t="s">
        <v>1</v>
      </c>
      <c r="F155" s="160" t="s">
        <v>242</v>
      </c>
      <c r="H155" s="161">
        <v>12.6</v>
      </c>
      <c r="I155" s="162"/>
      <c r="L155" s="158"/>
      <c r="M155" s="163"/>
      <c r="T155" s="164"/>
      <c r="AT155" s="159" t="s">
        <v>228</v>
      </c>
      <c r="AU155" s="159" t="s">
        <v>96</v>
      </c>
      <c r="AV155" s="13" t="s">
        <v>236</v>
      </c>
      <c r="AW155" s="13" t="s">
        <v>42</v>
      </c>
      <c r="AX155" s="13" t="s">
        <v>87</v>
      </c>
      <c r="AY155" s="159" t="s">
        <v>219</v>
      </c>
    </row>
    <row r="156" spans="2:65" s="15" customFormat="1" ht="11.25">
      <c r="B156" s="172"/>
      <c r="D156" s="152" t="s">
        <v>228</v>
      </c>
      <c r="E156" s="173" t="s">
        <v>3625</v>
      </c>
      <c r="F156" s="174" t="s">
        <v>262</v>
      </c>
      <c r="H156" s="175">
        <v>159.6</v>
      </c>
      <c r="I156" s="176"/>
      <c r="L156" s="172"/>
      <c r="M156" s="177"/>
      <c r="T156" s="178"/>
      <c r="AT156" s="173" t="s">
        <v>228</v>
      </c>
      <c r="AU156" s="173" t="s">
        <v>96</v>
      </c>
      <c r="AV156" s="15" t="s">
        <v>226</v>
      </c>
      <c r="AW156" s="15" t="s">
        <v>42</v>
      </c>
      <c r="AX156" s="15" t="s">
        <v>94</v>
      </c>
      <c r="AY156" s="173" t="s">
        <v>219</v>
      </c>
    </row>
    <row r="157" spans="2:65" s="11" customFormat="1" ht="22.9" customHeight="1">
      <c r="B157" s="126"/>
      <c r="D157" s="127" t="s">
        <v>86</v>
      </c>
      <c r="E157" s="136" t="s">
        <v>269</v>
      </c>
      <c r="F157" s="136" t="s">
        <v>757</v>
      </c>
      <c r="I157" s="129"/>
      <c r="J157" s="137">
        <f>BK157</f>
        <v>0</v>
      </c>
      <c r="L157" s="126"/>
      <c r="M157" s="131"/>
      <c r="P157" s="132">
        <f>SUM(P158:P168)</f>
        <v>0</v>
      </c>
      <c r="R157" s="132">
        <f>SUM(R158:R168)</f>
        <v>22.344000000000001</v>
      </c>
      <c r="T157" s="133">
        <f>SUM(T158:T168)</f>
        <v>0</v>
      </c>
      <c r="AR157" s="127" t="s">
        <v>94</v>
      </c>
      <c r="AT157" s="134" t="s">
        <v>86</v>
      </c>
      <c r="AU157" s="134" t="s">
        <v>94</v>
      </c>
      <c r="AY157" s="127" t="s">
        <v>219</v>
      </c>
      <c r="BK157" s="135">
        <f>SUM(BK158:BK168)</f>
        <v>0</v>
      </c>
    </row>
    <row r="158" spans="2:65" s="1" customFormat="1" ht="16.5" customHeight="1">
      <c r="B158" s="33"/>
      <c r="C158" s="138" t="s">
        <v>277</v>
      </c>
      <c r="D158" s="138" t="s">
        <v>221</v>
      </c>
      <c r="E158" s="139" t="s">
        <v>3706</v>
      </c>
      <c r="F158" s="140" t="s">
        <v>3707</v>
      </c>
      <c r="G158" s="141" t="s">
        <v>224</v>
      </c>
      <c r="H158" s="142">
        <v>97</v>
      </c>
      <c r="I158" s="143"/>
      <c r="J158" s="144">
        <f>ROUND(I158*H158,2)</f>
        <v>0</v>
      </c>
      <c r="K158" s="140" t="s">
        <v>2740</v>
      </c>
      <c r="L158" s="33"/>
      <c r="M158" s="145" t="s">
        <v>1</v>
      </c>
      <c r="N158" s="146" t="s">
        <v>52</v>
      </c>
      <c r="P158" s="147">
        <f>O158*H158</f>
        <v>0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AR158" s="149" t="s">
        <v>226</v>
      </c>
      <c r="AT158" s="149" t="s">
        <v>221</v>
      </c>
      <c r="AU158" s="149" t="s">
        <v>96</v>
      </c>
      <c r="AY158" s="17" t="s">
        <v>219</v>
      </c>
      <c r="BE158" s="150">
        <f>IF(N158="základní",J158,0)</f>
        <v>0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7" t="s">
        <v>94</v>
      </c>
      <c r="BK158" s="150">
        <f>ROUND(I158*H158,2)</f>
        <v>0</v>
      </c>
      <c r="BL158" s="17" t="s">
        <v>226</v>
      </c>
      <c r="BM158" s="149" t="s">
        <v>3708</v>
      </c>
    </row>
    <row r="159" spans="2:65" s="14" customFormat="1" ht="11.25">
      <c r="B159" s="165"/>
      <c r="D159" s="152" t="s">
        <v>228</v>
      </c>
      <c r="E159" s="166" t="s">
        <v>1</v>
      </c>
      <c r="F159" s="167" t="s">
        <v>3709</v>
      </c>
      <c r="H159" s="168">
        <v>97</v>
      </c>
      <c r="I159" s="169"/>
      <c r="L159" s="165"/>
      <c r="M159" s="170"/>
      <c r="T159" s="171"/>
      <c r="AT159" s="166" t="s">
        <v>228</v>
      </c>
      <c r="AU159" s="166" t="s">
        <v>96</v>
      </c>
      <c r="AV159" s="14" t="s">
        <v>96</v>
      </c>
      <c r="AW159" s="14" t="s">
        <v>42</v>
      </c>
      <c r="AX159" s="14" t="s">
        <v>94</v>
      </c>
      <c r="AY159" s="166" t="s">
        <v>219</v>
      </c>
    </row>
    <row r="160" spans="2:65" s="1" customFormat="1" ht="16.5" customHeight="1">
      <c r="B160" s="33"/>
      <c r="C160" s="138" t="s">
        <v>288</v>
      </c>
      <c r="D160" s="138" t="s">
        <v>221</v>
      </c>
      <c r="E160" s="139" t="s">
        <v>3634</v>
      </c>
      <c r="F160" s="140" t="s">
        <v>3635</v>
      </c>
      <c r="G160" s="141" t="s">
        <v>224</v>
      </c>
      <c r="H160" s="142">
        <v>50</v>
      </c>
      <c r="I160" s="143"/>
      <c r="J160" s="144">
        <f>ROUND(I160*H160,2)</f>
        <v>0</v>
      </c>
      <c r="K160" s="140" t="s">
        <v>2740</v>
      </c>
      <c r="L160" s="33"/>
      <c r="M160" s="145" t="s">
        <v>1</v>
      </c>
      <c r="N160" s="146" t="s">
        <v>52</v>
      </c>
      <c r="P160" s="147">
        <f>O160*H160</f>
        <v>0</v>
      </c>
      <c r="Q160" s="147">
        <v>0</v>
      </c>
      <c r="R160" s="147">
        <f>Q160*H160</f>
        <v>0</v>
      </c>
      <c r="S160" s="147">
        <v>0</v>
      </c>
      <c r="T160" s="148">
        <f>S160*H160</f>
        <v>0</v>
      </c>
      <c r="AR160" s="149" t="s">
        <v>226</v>
      </c>
      <c r="AT160" s="149" t="s">
        <v>221</v>
      </c>
      <c r="AU160" s="149" t="s">
        <v>96</v>
      </c>
      <c r="AY160" s="17" t="s">
        <v>219</v>
      </c>
      <c r="BE160" s="150">
        <f>IF(N160="základní",J160,0)</f>
        <v>0</v>
      </c>
      <c r="BF160" s="150">
        <f>IF(N160="snížená",J160,0)</f>
        <v>0</v>
      </c>
      <c r="BG160" s="150">
        <f>IF(N160="zákl. přenesená",J160,0)</f>
        <v>0</v>
      </c>
      <c r="BH160" s="150">
        <f>IF(N160="sníž. přenesená",J160,0)</f>
        <v>0</v>
      </c>
      <c r="BI160" s="150">
        <f>IF(N160="nulová",J160,0)</f>
        <v>0</v>
      </c>
      <c r="BJ160" s="17" t="s">
        <v>94</v>
      </c>
      <c r="BK160" s="150">
        <f>ROUND(I160*H160,2)</f>
        <v>0</v>
      </c>
      <c r="BL160" s="17" t="s">
        <v>226</v>
      </c>
      <c r="BM160" s="149" t="s">
        <v>3710</v>
      </c>
    </row>
    <row r="161" spans="2:65" s="14" customFormat="1" ht="11.25">
      <c r="B161" s="165"/>
      <c r="D161" s="152" t="s">
        <v>228</v>
      </c>
      <c r="E161" s="166" t="s">
        <v>1</v>
      </c>
      <c r="F161" s="167" t="s">
        <v>3711</v>
      </c>
      <c r="H161" s="168">
        <v>50</v>
      </c>
      <c r="I161" s="169"/>
      <c r="L161" s="165"/>
      <c r="M161" s="170"/>
      <c r="T161" s="171"/>
      <c r="AT161" s="166" t="s">
        <v>228</v>
      </c>
      <c r="AU161" s="166" t="s">
        <v>96</v>
      </c>
      <c r="AV161" s="14" t="s">
        <v>96</v>
      </c>
      <c r="AW161" s="14" t="s">
        <v>42</v>
      </c>
      <c r="AX161" s="14" t="s">
        <v>94</v>
      </c>
      <c r="AY161" s="166" t="s">
        <v>219</v>
      </c>
    </row>
    <row r="162" spans="2:65" s="1" customFormat="1" ht="16.5" customHeight="1">
      <c r="B162" s="33"/>
      <c r="C162" s="138" t="s">
        <v>295</v>
      </c>
      <c r="D162" s="138" t="s">
        <v>221</v>
      </c>
      <c r="E162" s="139" t="s">
        <v>3638</v>
      </c>
      <c r="F162" s="140" t="s">
        <v>3639</v>
      </c>
      <c r="G162" s="141" t="s">
        <v>224</v>
      </c>
      <c r="H162" s="142">
        <v>147</v>
      </c>
      <c r="I162" s="143"/>
      <c r="J162" s="144">
        <f>ROUND(I162*H162,2)</f>
        <v>0</v>
      </c>
      <c r="K162" s="140" t="s">
        <v>2740</v>
      </c>
      <c r="L162" s="33"/>
      <c r="M162" s="145" t="s">
        <v>1</v>
      </c>
      <c r="N162" s="146" t="s">
        <v>52</v>
      </c>
      <c r="P162" s="147">
        <f>O162*H162</f>
        <v>0</v>
      </c>
      <c r="Q162" s="147">
        <v>0.1</v>
      </c>
      <c r="R162" s="147">
        <f>Q162*H162</f>
        <v>14.700000000000001</v>
      </c>
      <c r="S162" s="147">
        <v>0</v>
      </c>
      <c r="T162" s="148">
        <f>S162*H162</f>
        <v>0</v>
      </c>
      <c r="AR162" s="149" t="s">
        <v>226</v>
      </c>
      <c r="AT162" s="149" t="s">
        <v>221</v>
      </c>
      <c r="AU162" s="149" t="s">
        <v>96</v>
      </c>
      <c r="AY162" s="17" t="s">
        <v>219</v>
      </c>
      <c r="BE162" s="150">
        <f>IF(N162="základní",J162,0)</f>
        <v>0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7" t="s">
        <v>94</v>
      </c>
      <c r="BK162" s="150">
        <f>ROUND(I162*H162,2)</f>
        <v>0</v>
      </c>
      <c r="BL162" s="17" t="s">
        <v>226</v>
      </c>
      <c r="BM162" s="149" t="s">
        <v>3712</v>
      </c>
    </row>
    <row r="163" spans="2:65" s="14" customFormat="1" ht="11.25">
      <c r="B163" s="165"/>
      <c r="D163" s="152" t="s">
        <v>228</v>
      </c>
      <c r="E163" s="166" t="s">
        <v>1</v>
      </c>
      <c r="F163" s="167" t="s">
        <v>3713</v>
      </c>
      <c r="H163" s="168">
        <v>147</v>
      </c>
      <c r="I163" s="169"/>
      <c r="L163" s="165"/>
      <c r="M163" s="170"/>
      <c r="T163" s="171"/>
      <c r="AT163" s="166" t="s">
        <v>228</v>
      </c>
      <c r="AU163" s="166" t="s">
        <v>96</v>
      </c>
      <c r="AV163" s="14" t="s">
        <v>96</v>
      </c>
      <c r="AW163" s="14" t="s">
        <v>42</v>
      </c>
      <c r="AX163" s="14" t="s">
        <v>94</v>
      </c>
      <c r="AY163" s="166" t="s">
        <v>219</v>
      </c>
    </row>
    <row r="164" spans="2:65" s="1" customFormat="1" ht="33" customHeight="1">
      <c r="B164" s="33"/>
      <c r="C164" s="138" t="s">
        <v>301</v>
      </c>
      <c r="D164" s="138" t="s">
        <v>221</v>
      </c>
      <c r="E164" s="139" t="s">
        <v>3714</v>
      </c>
      <c r="F164" s="140" t="s">
        <v>3715</v>
      </c>
      <c r="G164" s="141" t="s">
        <v>224</v>
      </c>
      <c r="H164" s="142">
        <v>147</v>
      </c>
      <c r="I164" s="143"/>
      <c r="J164" s="144">
        <f>ROUND(I164*H164,2)</f>
        <v>0</v>
      </c>
      <c r="K164" s="140" t="s">
        <v>2740</v>
      </c>
      <c r="L164" s="33"/>
      <c r="M164" s="145" t="s">
        <v>1</v>
      </c>
      <c r="N164" s="146" t="s">
        <v>52</v>
      </c>
      <c r="P164" s="147">
        <f>O164*H164</f>
        <v>0</v>
      </c>
      <c r="Q164" s="147">
        <v>5.1999999999999998E-2</v>
      </c>
      <c r="R164" s="147">
        <f>Q164*H164</f>
        <v>7.6439999999999992</v>
      </c>
      <c r="S164" s="147">
        <v>0</v>
      </c>
      <c r="T164" s="148">
        <f>S164*H164</f>
        <v>0</v>
      </c>
      <c r="AR164" s="149" t="s">
        <v>226</v>
      </c>
      <c r="AT164" s="149" t="s">
        <v>221</v>
      </c>
      <c r="AU164" s="149" t="s">
        <v>96</v>
      </c>
      <c r="AY164" s="17" t="s">
        <v>219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7" t="s">
        <v>94</v>
      </c>
      <c r="BK164" s="150">
        <f>ROUND(I164*H164,2)</f>
        <v>0</v>
      </c>
      <c r="BL164" s="17" t="s">
        <v>226</v>
      </c>
      <c r="BM164" s="149" t="s">
        <v>3716</v>
      </c>
    </row>
    <row r="165" spans="2:65" s="14" customFormat="1" ht="11.25">
      <c r="B165" s="165"/>
      <c r="D165" s="152" t="s">
        <v>228</v>
      </c>
      <c r="E165" s="166" t="s">
        <v>1</v>
      </c>
      <c r="F165" s="167" t="s">
        <v>3717</v>
      </c>
      <c r="H165" s="168">
        <v>50</v>
      </c>
      <c r="I165" s="169"/>
      <c r="L165" s="165"/>
      <c r="M165" s="170"/>
      <c r="T165" s="171"/>
      <c r="AT165" s="166" t="s">
        <v>228</v>
      </c>
      <c r="AU165" s="166" t="s">
        <v>96</v>
      </c>
      <c r="AV165" s="14" t="s">
        <v>96</v>
      </c>
      <c r="AW165" s="14" t="s">
        <v>42</v>
      </c>
      <c r="AX165" s="14" t="s">
        <v>87</v>
      </c>
      <c r="AY165" s="166" t="s">
        <v>219</v>
      </c>
    </row>
    <row r="166" spans="2:65" s="14" customFormat="1" ht="11.25">
      <c r="B166" s="165"/>
      <c r="D166" s="152" t="s">
        <v>228</v>
      </c>
      <c r="E166" s="166" t="s">
        <v>1</v>
      </c>
      <c r="F166" s="167" t="s">
        <v>3718</v>
      </c>
      <c r="H166" s="168">
        <v>47</v>
      </c>
      <c r="I166" s="169"/>
      <c r="L166" s="165"/>
      <c r="M166" s="170"/>
      <c r="T166" s="171"/>
      <c r="AT166" s="166" t="s">
        <v>228</v>
      </c>
      <c r="AU166" s="166" t="s">
        <v>96</v>
      </c>
      <c r="AV166" s="14" t="s">
        <v>96</v>
      </c>
      <c r="AW166" s="14" t="s">
        <v>42</v>
      </c>
      <c r="AX166" s="14" t="s">
        <v>87</v>
      </c>
      <c r="AY166" s="166" t="s">
        <v>219</v>
      </c>
    </row>
    <row r="167" spans="2:65" s="14" customFormat="1" ht="11.25">
      <c r="B167" s="165"/>
      <c r="D167" s="152" t="s">
        <v>228</v>
      </c>
      <c r="E167" s="166" t="s">
        <v>1</v>
      </c>
      <c r="F167" s="167" t="s">
        <v>3719</v>
      </c>
      <c r="H167" s="168">
        <v>50</v>
      </c>
      <c r="I167" s="169"/>
      <c r="L167" s="165"/>
      <c r="M167" s="170"/>
      <c r="T167" s="171"/>
      <c r="AT167" s="166" t="s">
        <v>228</v>
      </c>
      <c r="AU167" s="166" t="s">
        <v>96</v>
      </c>
      <c r="AV167" s="14" t="s">
        <v>96</v>
      </c>
      <c r="AW167" s="14" t="s">
        <v>42</v>
      </c>
      <c r="AX167" s="14" t="s">
        <v>87</v>
      </c>
      <c r="AY167" s="166" t="s">
        <v>219</v>
      </c>
    </row>
    <row r="168" spans="2:65" s="15" customFormat="1" ht="11.25">
      <c r="B168" s="172"/>
      <c r="D168" s="152" t="s">
        <v>228</v>
      </c>
      <c r="E168" s="173" t="s">
        <v>1</v>
      </c>
      <c r="F168" s="174" t="s">
        <v>262</v>
      </c>
      <c r="H168" s="175">
        <v>147</v>
      </c>
      <c r="I168" s="176"/>
      <c r="L168" s="172"/>
      <c r="M168" s="177"/>
      <c r="T168" s="178"/>
      <c r="AT168" s="173" t="s">
        <v>228</v>
      </c>
      <c r="AU168" s="173" t="s">
        <v>96</v>
      </c>
      <c r="AV168" s="15" t="s">
        <v>226</v>
      </c>
      <c r="AW168" s="15" t="s">
        <v>42</v>
      </c>
      <c r="AX168" s="15" t="s">
        <v>94</v>
      </c>
      <c r="AY168" s="173" t="s">
        <v>219</v>
      </c>
    </row>
    <row r="169" spans="2:65" s="11" customFormat="1" ht="22.9" customHeight="1">
      <c r="B169" s="126"/>
      <c r="D169" s="127" t="s">
        <v>86</v>
      </c>
      <c r="E169" s="136" t="s">
        <v>301</v>
      </c>
      <c r="F169" s="136" t="s">
        <v>783</v>
      </c>
      <c r="I169" s="129"/>
      <c r="J169" s="137">
        <f>BK169</f>
        <v>0</v>
      </c>
      <c r="L169" s="126"/>
      <c r="M169" s="131"/>
      <c r="P169" s="132">
        <f>SUM(P170:P186)</f>
        <v>0</v>
      </c>
      <c r="R169" s="132">
        <f>SUM(R170:R186)</f>
        <v>7.5312720000000004</v>
      </c>
      <c r="T169" s="133">
        <f>SUM(T170:T186)</f>
        <v>0</v>
      </c>
      <c r="AR169" s="127" t="s">
        <v>94</v>
      </c>
      <c r="AT169" s="134" t="s">
        <v>86</v>
      </c>
      <c r="AU169" s="134" t="s">
        <v>94</v>
      </c>
      <c r="AY169" s="127" t="s">
        <v>219</v>
      </c>
      <c r="BK169" s="135">
        <f>SUM(BK170:BK186)</f>
        <v>0</v>
      </c>
    </row>
    <row r="170" spans="2:65" s="1" customFormat="1" ht="16.5" customHeight="1">
      <c r="B170" s="33"/>
      <c r="C170" s="138" t="s">
        <v>170</v>
      </c>
      <c r="D170" s="138" t="s">
        <v>221</v>
      </c>
      <c r="E170" s="139" t="s">
        <v>3642</v>
      </c>
      <c r="F170" s="140" t="s">
        <v>3643</v>
      </c>
      <c r="G170" s="141" t="s">
        <v>624</v>
      </c>
      <c r="H170" s="142">
        <v>50.4</v>
      </c>
      <c r="I170" s="143"/>
      <c r="J170" s="144">
        <f>ROUND(I170*H170,2)</f>
        <v>0</v>
      </c>
      <c r="K170" s="140" t="s">
        <v>2740</v>
      </c>
      <c r="L170" s="33"/>
      <c r="M170" s="145" t="s">
        <v>1</v>
      </c>
      <c r="N170" s="146" t="s">
        <v>52</v>
      </c>
      <c r="P170" s="147">
        <f>O170*H170</f>
        <v>0</v>
      </c>
      <c r="Q170" s="147">
        <v>0.14943000000000001</v>
      </c>
      <c r="R170" s="147">
        <f>Q170*H170</f>
        <v>7.5312720000000004</v>
      </c>
      <c r="S170" s="147">
        <v>0</v>
      </c>
      <c r="T170" s="148">
        <f>S170*H170</f>
        <v>0</v>
      </c>
      <c r="AR170" s="149" t="s">
        <v>226</v>
      </c>
      <c r="AT170" s="149" t="s">
        <v>221</v>
      </c>
      <c r="AU170" s="149" t="s">
        <v>96</v>
      </c>
      <c r="AY170" s="17" t="s">
        <v>219</v>
      </c>
      <c r="BE170" s="150">
        <f>IF(N170="základní",J170,0)</f>
        <v>0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7" t="s">
        <v>94</v>
      </c>
      <c r="BK170" s="150">
        <f>ROUND(I170*H170,2)</f>
        <v>0</v>
      </c>
      <c r="BL170" s="17" t="s">
        <v>226</v>
      </c>
      <c r="BM170" s="149" t="s">
        <v>3720</v>
      </c>
    </row>
    <row r="171" spans="2:65" s="12" customFormat="1" ht="11.25">
      <c r="B171" s="151"/>
      <c r="D171" s="152" t="s">
        <v>228</v>
      </c>
      <c r="E171" s="153" t="s">
        <v>1</v>
      </c>
      <c r="F171" s="154" t="s">
        <v>3703</v>
      </c>
      <c r="H171" s="153" t="s">
        <v>1</v>
      </c>
      <c r="I171" s="155"/>
      <c r="L171" s="151"/>
      <c r="M171" s="156"/>
      <c r="T171" s="157"/>
      <c r="AT171" s="153" t="s">
        <v>228</v>
      </c>
      <c r="AU171" s="153" t="s">
        <v>96</v>
      </c>
      <c r="AV171" s="12" t="s">
        <v>94</v>
      </c>
      <c r="AW171" s="12" t="s">
        <v>42</v>
      </c>
      <c r="AX171" s="12" t="s">
        <v>87</v>
      </c>
      <c r="AY171" s="153" t="s">
        <v>219</v>
      </c>
    </row>
    <row r="172" spans="2:65" s="14" customFormat="1" ht="11.25">
      <c r="B172" s="165"/>
      <c r="D172" s="152" t="s">
        <v>228</v>
      </c>
      <c r="E172" s="166" t="s">
        <v>1</v>
      </c>
      <c r="F172" s="167" t="s">
        <v>3721</v>
      </c>
      <c r="H172" s="168">
        <v>30</v>
      </c>
      <c r="I172" s="169"/>
      <c r="L172" s="165"/>
      <c r="M172" s="170"/>
      <c r="T172" s="171"/>
      <c r="AT172" s="166" t="s">
        <v>228</v>
      </c>
      <c r="AU172" s="166" t="s">
        <v>96</v>
      </c>
      <c r="AV172" s="14" t="s">
        <v>96</v>
      </c>
      <c r="AW172" s="14" t="s">
        <v>42</v>
      </c>
      <c r="AX172" s="14" t="s">
        <v>87</v>
      </c>
      <c r="AY172" s="166" t="s">
        <v>219</v>
      </c>
    </row>
    <row r="173" spans="2:65" s="14" customFormat="1" ht="11.25">
      <c r="B173" s="165"/>
      <c r="D173" s="152" t="s">
        <v>228</v>
      </c>
      <c r="E173" s="166" t="s">
        <v>1</v>
      </c>
      <c r="F173" s="167" t="s">
        <v>3722</v>
      </c>
      <c r="H173" s="168">
        <v>20.399999999999999</v>
      </c>
      <c r="I173" s="169"/>
      <c r="L173" s="165"/>
      <c r="M173" s="170"/>
      <c r="T173" s="171"/>
      <c r="AT173" s="166" t="s">
        <v>228</v>
      </c>
      <c r="AU173" s="166" t="s">
        <v>96</v>
      </c>
      <c r="AV173" s="14" t="s">
        <v>96</v>
      </c>
      <c r="AW173" s="14" t="s">
        <v>42</v>
      </c>
      <c r="AX173" s="14" t="s">
        <v>87</v>
      </c>
      <c r="AY173" s="166" t="s">
        <v>219</v>
      </c>
    </row>
    <row r="174" spans="2:65" s="15" customFormat="1" ht="11.25">
      <c r="B174" s="172"/>
      <c r="D174" s="152" t="s">
        <v>228</v>
      </c>
      <c r="E174" s="173" t="s">
        <v>1</v>
      </c>
      <c r="F174" s="174" t="s">
        <v>262</v>
      </c>
      <c r="H174" s="175">
        <v>50.4</v>
      </c>
      <c r="I174" s="176"/>
      <c r="L174" s="172"/>
      <c r="M174" s="177"/>
      <c r="T174" s="178"/>
      <c r="AT174" s="173" t="s">
        <v>228</v>
      </c>
      <c r="AU174" s="173" t="s">
        <v>96</v>
      </c>
      <c r="AV174" s="15" t="s">
        <v>226</v>
      </c>
      <c r="AW174" s="15" t="s">
        <v>42</v>
      </c>
      <c r="AX174" s="15" t="s">
        <v>94</v>
      </c>
      <c r="AY174" s="173" t="s">
        <v>219</v>
      </c>
    </row>
    <row r="175" spans="2:65" s="1" customFormat="1" ht="33" customHeight="1">
      <c r="B175" s="33"/>
      <c r="C175" s="138" t="s">
        <v>323</v>
      </c>
      <c r="D175" s="138" t="s">
        <v>221</v>
      </c>
      <c r="E175" s="139" t="s">
        <v>3723</v>
      </c>
      <c r="F175" s="140" t="s">
        <v>3724</v>
      </c>
      <c r="G175" s="141" t="s">
        <v>382</v>
      </c>
      <c r="H175" s="142">
        <v>1</v>
      </c>
      <c r="I175" s="143"/>
      <c r="J175" s="144">
        <f>ROUND(I175*H175,2)</f>
        <v>0</v>
      </c>
      <c r="K175" s="140" t="s">
        <v>2740</v>
      </c>
      <c r="L175" s="33"/>
      <c r="M175" s="145" t="s">
        <v>1</v>
      </c>
      <c r="N175" s="146" t="s">
        <v>52</v>
      </c>
      <c r="P175" s="147">
        <f>O175*H175</f>
        <v>0</v>
      </c>
      <c r="Q175" s="147">
        <v>0</v>
      </c>
      <c r="R175" s="147">
        <f>Q175*H175</f>
        <v>0</v>
      </c>
      <c r="S175" s="147">
        <v>0</v>
      </c>
      <c r="T175" s="148">
        <f>S175*H175</f>
        <v>0</v>
      </c>
      <c r="AR175" s="149" t="s">
        <v>226</v>
      </c>
      <c r="AT175" s="149" t="s">
        <v>221</v>
      </c>
      <c r="AU175" s="149" t="s">
        <v>96</v>
      </c>
      <c r="AY175" s="17" t="s">
        <v>219</v>
      </c>
      <c r="BE175" s="150">
        <f>IF(N175="základní",J175,0)</f>
        <v>0</v>
      </c>
      <c r="BF175" s="150">
        <f>IF(N175="snížená",J175,0)</f>
        <v>0</v>
      </c>
      <c r="BG175" s="150">
        <f>IF(N175="zákl. přenesená",J175,0)</f>
        <v>0</v>
      </c>
      <c r="BH175" s="150">
        <f>IF(N175="sníž. přenesená",J175,0)</f>
        <v>0</v>
      </c>
      <c r="BI175" s="150">
        <f>IF(N175="nulová",J175,0)</f>
        <v>0</v>
      </c>
      <c r="BJ175" s="17" t="s">
        <v>94</v>
      </c>
      <c r="BK175" s="150">
        <f>ROUND(I175*H175,2)</f>
        <v>0</v>
      </c>
      <c r="BL175" s="17" t="s">
        <v>226</v>
      </c>
      <c r="BM175" s="149" t="s">
        <v>3725</v>
      </c>
    </row>
    <row r="176" spans="2:65" s="14" customFormat="1" ht="11.25">
      <c r="B176" s="165"/>
      <c r="D176" s="152" t="s">
        <v>228</v>
      </c>
      <c r="E176" s="166" t="s">
        <v>1</v>
      </c>
      <c r="F176" s="167" t="s">
        <v>3726</v>
      </c>
      <c r="H176" s="168">
        <v>1</v>
      </c>
      <c r="I176" s="169"/>
      <c r="L176" s="165"/>
      <c r="M176" s="170"/>
      <c r="T176" s="171"/>
      <c r="AT176" s="166" t="s">
        <v>228</v>
      </c>
      <c r="AU176" s="166" t="s">
        <v>96</v>
      </c>
      <c r="AV176" s="14" t="s">
        <v>96</v>
      </c>
      <c r="AW176" s="14" t="s">
        <v>42</v>
      </c>
      <c r="AX176" s="14" t="s">
        <v>94</v>
      </c>
      <c r="AY176" s="166" t="s">
        <v>219</v>
      </c>
    </row>
    <row r="177" spans="2:65" s="1" customFormat="1" ht="37.9" customHeight="1">
      <c r="B177" s="33"/>
      <c r="C177" s="138" t="s">
        <v>8</v>
      </c>
      <c r="D177" s="138" t="s">
        <v>221</v>
      </c>
      <c r="E177" s="139" t="s">
        <v>3727</v>
      </c>
      <c r="F177" s="140" t="s">
        <v>3728</v>
      </c>
      <c r="G177" s="141" t="s">
        <v>382</v>
      </c>
      <c r="H177" s="142">
        <v>1</v>
      </c>
      <c r="I177" s="143"/>
      <c r="J177" s="144">
        <f>ROUND(I177*H177,2)</f>
        <v>0</v>
      </c>
      <c r="K177" s="140" t="s">
        <v>2740</v>
      </c>
      <c r="L177" s="33"/>
      <c r="M177" s="145" t="s">
        <v>1</v>
      </c>
      <c r="N177" s="146" t="s">
        <v>52</v>
      </c>
      <c r="P177" s="147">
        <f>O177*H177</f>
        <v>0</v>
      </c>
      <c r="Q177" s="147">
        <v>0</v>
      </c>
      <c r="R177" s="147">
        <f>Q177*H177</f>
        <v>0</v>
      </c>
      <c r="S177" s="147">
        <v>0</v>
      </c>
      <c r="T177" s="148">
        <f>S177*H177</f>
        <v>0</v>
      </c>
      <c r="AR177" s="149" t="s">
        <v>226</v>
      </c>
      <c r="AT177" s="149" t="s">
        <v>221</v>
      </c>
      <c r="AU177" s="149" t="s">
        <v>96</v>
      </c>
      <c r="AY177" s="17" t="s">
        <v>219</v>
      </c>
      <c r="BE177" s="150">
        <f>IF(N177="základní",J177,0)</f>
        <v>0</v>
      </c>
      <c r="BF177" s="150">
        <f>IF(N177="snížená",J177,0)</f>
        <v>0</v>
      </c>
      <c r="BG177" s="150">
        <f>IF(N177="zákl. přenesená",J177,0)</f>
        <v>0</v>
      </c>
      <c r="BH177" s="150">
        <f>IF(N177="sníž. přenesená",J177,0)</f>
        <v>0</v>
      </c>
      <c r="BI177" s="150">
        <f>IF(N177="nulová",J177,0)</f>
        <v>0</v>
      </c>
      <c r="BJ177" s="17" t="s">
        <v>94</v>
      </c>
      <c r="BK177" s="150">
        <f>ROUND(I177*H177,2)</f>
        <v>0</v>
      </c>
      <c r="BL177" s="17" t="s">
        <v>226</v>
      </c>
      <c r="BM177" s="149" t="s">
        <v>3729</v>
      </c>
    </row>
    <row r="178" spans="2:65" s="14" customFormat="1" ht="11.25">
      <c r="B178" s="165"/>
      <c r="D178" s="152" t="s">
        <v>228</v>
      </c>
      <c r="E178" s="166" t="s">
        <v>1</v>
      </c>
      <c r="F178" s="167" t="s">
        <v>3730</v>
      </c>
      <c r="H178" s="168">
        <v>1</v>
      </c>
      <c r="I178" s="169"/>
      <c r="L178" s="165"/>
      <c r="M178" s="170"/>
      <c r="T178" s="171"/>
      <c r="AT178" s="166" t="s">
        <v>228</v>
      </c>
      <c r="AU178" s="166" t="s">
        <v>96</v>
      </c>
      <c r="AV178" s="14" t="s">
        <v>96</v>
      </c>
      <c r="AW178" s="14" t="s">
        <v>42</v>
      </c>
      <c r="AX178" s="14" t="s">
        <v>94</v>
      </c>
      <c r="AY178" s="166" t="s">
        <v>219</v>
      </c>
    </row>
    <row r="179" spans="2:65" s="1" customFormat="1" ht="24.2" customHeight="1">
      <c r="B179" s="33"/>
      <c r="C179" s="138" t="s">
        <v>338</v>
      </c>
      <c r="D179" s="138" t="s">
        <v>221</v>
      </c>
      <c r="E179" s="139" t="s">
        <v>3731</v>
      </c>
      <c r="F179" s="140" t="s">
        <v>3732</v>
      </c>
      <c r="G179" s="141" t="s">
        <v>3648</v>
      </c>
      <c r="H179" s="142">
        <v>1</v>
      </c>
      <c r="I179" s="143"/>
      <c r="J179" s="144">
        <f>ROUND(I179*H179,2)</f>
        <v>0</v>
      </c>
      <c r="K179" s="140" t="s">
        <v>2740</v>
      </c>
      <c r="L179" s="33"/>
      <c r="M179" s="145" t="s">
        <v>1</v>
      </c>
      <c r="N179" s="146" t="s">
        <v>52</v>
      </c>
      <c r="P179" s="147">
        <f>O179*H179</f>
        <v>0</v>
      </c>
      <c r="Q179" s="147">
        <v>0</v>
      </c>
      <c r="R179" s="147">
        <f>Q179*H179</f>
        <v>0</v>
      </c>
      <c r="S179" s="147">
        <v>0</v>
      </c>
      <c r="T179" s="148">
        <f>S179*H179</f>
        <v>0</v>
      </c>
      <c r="AR179" s="149" t="s">
        <v>226</v>
      </c>
      <c r="AT179" s="149" t="s">
        <v>221</v>
      </c>
      <c r="AU179" s="149" t="s">
        <v>96</v>
      </c>
      <c r="AY179" s="17" t="s">
        <v>219</v>
      </c>
      <c r="BE179" s="150">
        <f>IF(N179="základní",J179,0)</f>
        <v>0</v>
      </c>
      <c r="BF179" s="150">
        <f>IF(N179="snížená",J179,0)</f>
        <v>0</v>
      </c>
      <c r="BG179" s="150">
        <f>IF(N179="zákl. přenesená",J179,0)</f>
        <v>0</v>
      </c>
      <c r="BH179" s="150">
        <f>IF(N179="sníž. přenesená",J179,0)</f>
        <v>0</v>
      </c>
      <c r="BI179" s="150">
        <f>IF(N179="nulová",J179,0)</f>
        <v>0</v>
      </c>
      <c r="BJ179" s="17" t="s">
        <v>94</v>
      </c>
      <c r="BK179" s="150">
        <f>ROUND(I179*H179,2)</f>
        <v>0</v>
      </c>
      <c r="BL179" s="17" t="s">
        <v>226</v>
      </c>
      <c r="BM179" s="149" t="s">
        <v>3733</v>
      </c>
    </row>
    <row r="180" spans="2:65" s="14" customFormat="1" ht="11.25">
      <c r="B180" s="165"/>
      <c r="D180" s="152" t="s">
        <v>228</v>
      </c>
      <c r="E180" s="166" t="s">
        <v>1</v>
      </c>
      <c r="F180" s="167" t="s">
        <v>3734</v>
      </c>
      <c r="H180" s="168">
        <v>1</v>
      </c>
      <c r="I180" s="169"/>
      <c r="L180" s="165"/>
      <c r="M180" s="170"/>
      <c r="T180" s="171"/>
      <c r="AT180" s="166" t="s">
        <v>228</v>
      </c>
      <c r="AU180" s="166" t="s">
        <v>96</v>
      </c>
      <c r="AV180" s="14" t="s">
        <v>96</v>
      </c>
      <c r="AW180" s="14" t="s">
        <v>42</v>
      </c>
      <c r="AX180" s="14" t="s">
        <v>94</v>
      </c>
      <c r="AY180" s="166" t="s">
        <v>219</v>
      </c>
    </row>
    <row r="181" spans="2:65" s="1" customFormat="1" ht="24.2" customHeight="1">
      <c r="B181" s="33"/>
      <c r="C181" s="138" t="s">
        <v>345</v>
      </c>
      <c r="D181" s="138" t="s">
        <v>221</v>
      </c>
      <c r="E181" s="139" t="s">
        <v>3735</v>
      </c>
      <c r="F181" s="140" t="s">
        <v>3736</v>
      </c>
      <c r="G181" s="141" t="s">
        <v>3648</v>
      </c>
      <c r="H181" s="142">
        <v>1</v>
      </c>
      <c r="I181" s="143"/>
      <c r="J181" s="144">
        <f>ROUND(I181*H181,2)</f>
        <v>0</v>
      </c>
      <c r="K181" s="140" t="s">
        <v>2740</v>
      </c>
      <c r="L181" s="33"/>
      <c r="M181" s="145" t="s">
        <v>1</v>
      </c>
      <c r="N181" s="146" t="s">
        <v>52</v>
      </c>
      <c r="P181" s="147">
        <f>O181*H181</f>
        <v>0</v>
      </c>
      <c r="Q181" s="147">
        <v>0</v>
      </c>
      <c r="R181" s="147">
        <f>Q181*H181</f>
        <v>0</v>
      </c>
      <c r="S181" s="147">
        <v>0</v>
      </c>
      <c r="T181" s="148">
        <f>S181*H181</f>
        <v>0</v>
      </c>
      <c r="AR181" s="149" t="s">
        <v>226</v>
      </c>
      <c r="AT181" s="149" t="s">
        <v>221</v>
      </c>
      <c r="AU181" s="149" t="s">
        <v>96</v>
      </c>
      <c r="AY181" s="17" t="s">
        <v>219</v>
      </c>
      <c r="BE181" s="150">
        <f>IF(N181="základní",J181,0)</f>
        <v>0</v>
      </c>
      <c r="BF181" s="150">
        <f>IF(N181="snížená",J181,0)</f>
        <v>0</v>
      </c>
      <c r="BG181" s="150">
        <f>IF(N181="zákl. přenesená",J181,0)</f>
        <v>0</v>
      </c>
      <c r="BH181" s="150">
        <f>IF(N181="sníž. přenesená",J181,0)</f>
        <v>0</v>
      </c>
      <c r="BI181" s="150">
        <f>IF(N181="nulová",J181,0)</f>
        <v>0</v>
      </c>
      <c r="BJ181" s="17" t="s">
        <v>94</v>
      </c>
      <c r="BK181" s="150">
        <f>ROUND(I181*H181,2)</f>
        <v>0</v>
      </c>
      <c r="BL181" s="17" t="s">
        <v>226</v>
      </c>
      <c r="BM181" s="149" t="s">
        <v>3737</v>
      </c>
    </row>
    <row r="182" spans="2:65" s="14" customFormat="1" ht="11.25">
      <c r="B182" s="165"/>
      <c r="D182" s="152" t="s">
        <v>228</v>
      </c>
      <c r="E182" s="166" t="s">
        <v>1</v>
      </c>
      <c r="F182" s="167" t="s">
        <v>3738</v>
      </c>
      <c r="H182" s="168">
        <v>1</v>
      </c>
      <c r="I182" s="169"/>
      <c r="L182" s="165"/>
      <c r="M182" s="170"/>
      <c r="T182" s="171"/>
      <c r="AT182" s="166" t="s">
        <v>228</v>
      </c>
      <c r="AU182" s="166" t="s">
        <v>96</v>
      </c>
      <c r="AV182" s="14" t="s">
        <v>96</v>
      </c>
      <c r="AW182" s="14" t="s">
        <v>42</v>
      </c>
      <c r="AX182" s="14" t="s">
        <v>94</v>
      </c>
      <c r="AY182" s="166" t="s">
        <v>219</v>
      </c>
    </row>
    <row r="183" spans="2:65" s="1" customFormat="1" ht="33" customHeight="1">
      <c r="B183" s="33"/>
      <c r="C183" s="138" t="s">
        <v>352</v>
      </c>
      <c r="D183" s="138" t="s">
        <v>221</v>
      </c>
      <c r="E183" s="139" t="s">
        <v>3739</v>
      </c>
      <c r="F183" s="140" t="s">
        <v>3740</v>
      </c>
      <c r="G183" s="141" t="s">
        <v>3648</v>
      </c>
      <c r="H183" s="142">
        <v>1</v>
      </c>
      <c r="I183" s="143"/>
      <c r="J183" s="144">
        <f>ROUND(I183*H183,2)</f>
        <v>0</v>
      </c>
      <c r="K183" s="140" t="s">
        <v>2740</v>
      </c>
      <c r="L183" s="33"/>
      <c r="M183" s="145" t="s">
        <v>1</v>
      </c>
      <c r="N183" s="146" t="s">
        <v>52</v>
      </c>
      <c r="P183" s="147">
        <f>O183*H183</f>
        <v>0</v>
      </c>
      <c r="Q183" s="147">
        <v>0</v>
      </c>
      <c r="R183" s="147">
        <f>Q183*H183</f>
        <v>0</v>
      </c>
      <c r="S183" s="147">
        <v>0</v>
      </c>
      <c r="T183" s="148">
        <f>S183*H183</f>
        <v>0</v>
      </c>
      <c r="AR183" s="149" t="s">
        <v>226</v>
      </c>
      <c r="AT183" s="149" t="s">
        <v>221</v>
      </c>
      <c r="AU183" s="149" t="s">
        <v>96</v>
      </c>
      <c r="AY183" s="17" t="s">
        <v>219</v>
      </c>
      <c r="BE183" s="150">
        <f>IF(N183="základní",J183,0)</f>
        <v>0</v>
      </c>
      <c r="BF183" s="150">
        <f>IF(N183="snížená",J183,0)</f>
        <v>0</v>
      </c>
      <c r="BG183" s="150">
        <f>IF(N183="zákl. přenesená",J183,0)</f>
        <v>0</v>
      </c>
      <c r="BH183" s="150">
        <f>IF(N183="sníž. přenesená",J183,0)</f>
        <v>0</v>
      </c>
      <c r="BI183" s="150">
        <f>IF(N183="nulová",J183,0)</f>
        <v>0</v>
      </c>
      <c r="BJ183" s="17" t="s">
        <v>94</v>
      </c>
      <c r="BK183" s="150">
        <f>ROUND(I183*H183,2)</f>
        <v>0</v>
      </c>
      <c r="BL183" s="17" t="s">
        <v>226</v>
      </c>
      <c r="BM183" s="149" t="s">
        <v>3741</v>
      </c>
    </row>
    <row r="184" spans="2:65" s="14" customFormat="1" ht="11.25">
      <c r="B184" s="165"/>
      <c r="D184" s="152" t="s">
        <v>228</v>
      </c>
      <c r="E184" s="166" t="s">
        <v>1</v>
      </c>
      <c r="F184" s="167" t="s">
        <v>3742</v>
      </c>
      <c r="H184" s="168">
        <v>1</v>
      </c>
      <c r="I184" s="169"/>
      <c r="L184" s="165"/>
      <c r="M184" s="170"/>
      <c r="T184" s="171"/>
      <c r="AT184" s="166" t="s">
        <v>228</v>
      </c>
      <c r="AU184" s="166" t="s">
        <v>96</v>
      </c>
      <c r="AV184" s="14" t="s">
        <v>96</v>
      </c>
      <c r="AW184" s="14" t="s">
        <v>42</v>
      </c>
      <c r="AX184" s="14" t="s">
        <v>94</v>
      </c>
      <c r="AY184" s="166" t="s">
        <v>219</v>
      </c>
    </row>
    <row r="185" spans="2:65" s="1" customFormat="1" ht="24.2" customHeight="1">
      <c r="B185" s="33"/>
      <c r="C185" s="138" t="s">
        <v>359</v>
      </c>
      <c r="D185" s="138" t="s">
        <v>221</v>
      </c>
      <c r="E185" s="139" t="s">
        <v>3743</v>
      </c>
      <c r="F185" s="140" t="s">
        <v>3744</v>
      </c>
      <c r="G185" s="141" t="s">
        <v>3648</v>
      </c>
      <c r="H185" s="142">
        <v>1</v>
      </c>
      <c r="I185" s="143"/>
      <c r="J185" s="144">
        <f>ROUND(I185*H185,2)</f>
        <v>0</v>
      </c>
      <c r="K185" s="140" t="s">
        <v>2740</v>
      </c>
      <c r="L185" s="33"/>
      <c r="M185" s="145" t="s">
        <v>1</v>
      </c>
      <c r="N185" s="146" t="s">
        <v>52</v>
      </c>
      <c r="P185" s="147">
        <f>O185*H185</f>
        <v>0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AR185" s="149" t="s">
        <v>226</v>
      </c>
      <c r="AT185" s="149" t="s">
        <v>221</v>
      </c>
      <c r="AU185" s="149" t="s">
        <v>96</v>
      </c>
      <c r="AY185" s="17" t="s">
        <v>219</v>
      </c>
      <c r="BE185" s="150">
        <f>IF(N185="základní",J185,0)</f>
        <v>0</v>
      </c>
      <c r="BF185" s="150">
        <f>IF(N185="snížená",J185,0)</f>
        <v>0</v>
      </c>
      <c r="BG185" s="150">
        <f>IF(N185="zákl. přenesená",J185,0)</f>
        <v>0</v>
      </c>
      <c r="BH185" s="150">
        <f>IF(N185="sníž. přenesená",J185,0)</f>
        <v>0</v>
      </c>
      <c r="BI185" s="150">
        <f>IF(N185="nulová",J185,0)</f>
        <v>0</v>
      </c>
      <c r="BJ185" s="17" t="s">
        <v>94</v>
      </c>
      <c r="BK185" s="150">
        <f>ROUND(I185*H185,2)</f>
        <v>0</v>
      </c>
      <c r="BL185" s="17" t="s">
        <v>226</v>
      </c>
      <c r="BM185" s="149" t="s">
        <v>3745</v>
      </c>
    </row>
    <row r="186" spans="2:65" s="14" customFormat="1" ht="11.25">
      <c r="B186" s="165"/>
      <c r="D186" s="152" t="s">
        <v>228</v>
      </c>
      <c r="E186" s="166" t="s">
        <v>1</v>
      </c>
      <c r="F186" s="167" t="s">
        <v>3746</v>
      </c>
      <c r="H186" s="168">
        <v>1</v>
      </c>
      <c r="I186" s="169"/>
      <c r="L186" s="165"/>
      <c r="M186" s="170"/>
      <c r="T186" s="171"/>
      <c r="AT186" s="166" t="s">
        <v>228</v>
      </c>
      <c r="AU186" s="166" t="s">
        <v>96</v>
      </c>
      <c r="AV186" s="14" t="s">
        <v>96</v>
      </c>
      <c r="AW186" s="14" t="s">
        <v>42</v>
      </c>
      <c r="AX186" s="14" t="s">
        <v>94</v>
      </c>
      <c r="AY186" s="166" t="s">
        <v>219</v>
      </c>
    </row>
    <row r="187" spans="2:65" s="11" customFormat="1" ht="22.9" customHeight="1">
      <c r="B187" s="126"/>
      <c r="D187" s="127" t="s">
        <v>86</v>
      </c>
      <c r="E187" s="136" t="s">
        <v>569</v>
      </c>
      <c r="F187" s="136" t="s">
        <v>570</v>
      </c>
      <c r="I187" s="129"/>
      <c r="J187" s="137">
        <f>BK187</f>
        <v>0</v>
      </c>
      <c r="L187" s="126"/>
      <c r="M187" s="131"/>
      <c r="P187" s="132">
        <f>SUM(P188:P189)</f>
        <v>0</v>
      </c>
      <c r="R187" s="132">
        <f>SUM(R188:R189)</f>
        <v>0</v>
      </c>
      <c r="T187" s="133">
        <f>SUM(T188:T189)</f>
        <v>0</v>
      </c>
      <c r="AR187" s="127" t="s">
        <v>94</v>
      </c>
      <c r="AT187" s="134" t="s">
        <v>86</v>
      </c>
      <c r="AU187" s="134" t="s">
        <v>94</v>
      </c>
      <c r="AY187" s="127" t="s">
        <v>219</v>
      </c>
      <c r="BK187" s="135">
        <f>SUM(BK188:BK189)</f>
        <v>0</v>
      </c>
    </row>
    <row r="188" spans="2:65" s="1" customFormat="1" ht="16.5" customHeight="1">
      <c r="B188" s="33"/>
      <c r="C188" s="138" t="s">
        <v>366</v>
      </c>
      <c r="D188" s="138" t="s">
        <v>221</v>
      </c>
      <c r="E188" s="139" t="s">
        <v>3654</v>
      </c>
      <c r="F188" s="140" t="s">
        <v>3655</v>
      </c>
      <c r="G188" s="141" t="s">
        <v>319</v>
      </c>
      <c r="H188" s="142">
        <v>29.875</v>
      </c>
      <c r="I188" s="143"/>
      <c r="J188" s="144">
        <f>ROUND(I188*H188,2)</f>
        <v>0</v>
      </c>
      <c r="K188" s="140" t="s">
        <v>254</v>
      </c>
      <c r="L188" s="33"/>
      <c r="M188" s="145" t="s">
        <v>1</v>
      </c>
      <c r="N188" s="146" t="s">
        <v>52</v>
      </c>
      <c r="P188" s="147">
        <f>O188*H188</f>
        <v>0</v>
      </c>
      <c r="Q188" s="147">
        <v>0</v>
      </c>
      <c r="R188" s="147">
        <f>Q188*H188</f>
        <v>0</v>
      </c>
      <c r="S188" s="147">
        <v>0</v>
      </c>
      <c r="T188" s="148">
        <f>S188*H188</f>
        <v>0</v>
      </c>
      <c r="AR188" s="149" t="s">
        <v>226</v>
      </c>
      <c r="AT188" s="149" t="s">
        <v>221</v>
      </c>
      <c r="AU188" s="149" t="s">
        <v>96</v>
      </c>
      <c r="AY188" s="17" t="s">
        <v>219</v>
      </c>
      <c r="BE188" s="150">
        <f>IF(N188="základní",J188,0)</f>
        <v>0</v>
      </c>
      <c r="BF188" s="150">
        <f>IF(N188="snížená",J188,0)</f>
        <v>0</v>
      </c>
      <c r="BG188" s="150">
        <f>IF(N188="zákl. přenesená",J188,0)</f>
        <v>0</v>
      </c>
      <c r="BH188" s="150">
        <f>IF(N188="sníž. přenesená",J188,0)</f>
        <v>0</v>
      </c>
      <c r="BI188" s="150">
        <f>IF(N188="nulová",J188,0)</f>
        <v>0</v>
      </c>
      <c r="BJ188" s="17" t="s">
        <v>94</v>
      </c>
      <c r="BK188" s="150">
        <f>ROUND(I188*H188,2)</f>
        <v>0</v>
      </c>
      <c r="BL188" s="17" t="s">
        <v>226</v>
      </c>
      <c r="BM188" s="149" t="s">
        <v>3747</v>
      </c>
    </row>
    <row r="189" spans="2:65" s="1" customFormat="1" ht="11.25">
      <c r="B189" s="33"/>
      <c r="D189" s="179" t="s">
        <v>256</v>
      </c>
      <c r="F189" s="180" t="s">
        <v>3657</v>
      </c>
      <c r="I189" s="181"/>
      <c r="L189" s="33"/>
      <c r="M189" s="193"/>
      <c r="N189" s="194"/>
      <c r="O189" s="194"/>
      <c r="P189" s="194"/>
      <c r="Q189" s="194"/>
      <c r="R189" s="194"/>
      <c r="S189" s="194"/>
      <c r="T189" s="195"/>
      <c r="AT189" s="17" t="s">
        <v>256</v>
      </c>
      <c r="AU189" s="17" t="s">
        <v>96</v>
      </c>
    </row>
    <row r="190" spans="2:65" s="1" customFormat="1" ht="6.95" customHeight="1"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3"/>
    </row>
  </sheetData>
  <sheetProtection algorithmName="SHA-512" hashValue="LW5NNLlLmnOtr2FWQqob+exD7gXydWysk3zQcOnpO+Mgi24mDVbd7gH+I/4qtUhnIkm1cCa8wu2xz8jPaHyK/Q==" saltValue="me5uTavomHOntj3QArxFQ7lP79VD40sOUq+ILQUS/+U9s757fbxbdCVsfQ4fTe3lxbBBq7eb2UaeY/VEDICivg==" spinCount="100000" sheet="1" objects="1" scenarios="1" formatColumns="0" formatRows="0" autoFilter="0"/>
  <autoFilter ref="C124:K189" xr:uid="{00000000-0009-0000-0000-000011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hyperlinks>
    <hyperlink ref="F129" r:id="rId1" xr:uid="{00000000-0004-0000-1100-000000000000}"/>
    <hyperlink ref="F133" r:id="rId2" xr:uid="{00000000-0004-0000-1100-000001000000}"/>
    <hyperlink ref="F144" r:id="rId3" xr:uid="{00000000-0004-0000-1100-000002000000}"/>
    <hyperlink ref="F147" r:id="rId4" xr:uid="{00000000-0004-0000-1100-000003000000}"/>
    <hyperlink ref="F189" r:id="rId5" xr:uid="{00000000-0004-0000-1100-000004000000}"/>
  </hyperlinks>
  <pageMargins left="0.39370078740157483" right="0.39370078740157483" top="0.39370078740157483" bottom="0.39370078740157483" header="0" footer="0"/>
  <pageSetup paperSize="9" scale="84" fitToHeight="100" orientation="landscape" r:id="rId6"/>
  <headerFooter>
    <oddFooter>&amp;CStrana &amp;P z &amp;N</oddFooter>
  </headerFooter>
  <drawing r:id="rId7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303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164</v>
      </c>
      <c r="AZ2" s="94" t="s">
        <v>3748</v>
      </c>
      <c r="BA2" s="94" t="s">
        <v>1</v>
      </c>
      <c r="BB2" s="94" t="s">
        <v>1</v>
      </c>
      <c r="BC2" s="94" t="s">
        <v>3749</v>
      </c>
      <c r="BD2" s="94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  <c r="AZ3" s="94" t="s">
        <v>3380</v>
      </c>
      <c r="BA3" s="94" t="s">
        <v>1</v>
      </c>
      <c r="BB3" s="94" t="s">
        <v>1</v>
      </c>
      <c r="BC3" s="94" t="s">
        <v>3750</v>
      </c>
      <c r="BD3" s="94" t="s">
        <v>96</v>
      </c>
    </row>
    <row r="4" spans="2:56" ht="24.95" customHeight="1">
      <c r="B4" s="20"/>
      <c r="D4" s="21" t="s">
        <v>173</v>
      </c>
      <c r="L4" s="20"/>
      <c r="M4" s="95" t="s">
        <v>10</v>
      </c>
      <c r="AT4" s="17" t="s">
        <v>4</v>
      </c>
      <c r="AZ4" s="94" t="s">
        <v>3389</v>
      </c>
      <c r="BA4" s="94" t="s">
        <v>1</v>
      </c>
      <c r="BB4" s="94" t="s">
        <v>1</v>
      </c>
      <c r="BC4" s="94" t="s">
        <v>3751</v>
      </c>
      <c r="BD4" s="94" t="s">
        <v>96</v>
      </c>
    </row>
    <row r="5" spans="2:56" ht="6.95" customHeight="1">
      <c r="B5" s="20"/>
      <c r="L5" s="20"/>
      <c r="AZ5" s="94" t="s">
        <v>3752</v>
      </c>
      <c r="BA5" s="94" t="s">
        <v>1</v>
      </c>
      <c r="BB5" s="94" t="s">
        <v>1</v>
      </c>
      <c r="BC5" s="94" t="s">
        <v>3753</v>
      </c>
      <c r="BD5" s="94" t="s">
        <v>96</v>
      </c>
    </row>
    <row r="6" spans="2:56" ht="12" customHeight="1">
      <c r="B6" s="20"/>
      <c r="D6" s="27" t="s">
        <v>16</v>
      </c>
      <c r="L6" s="20"/>
      <c r="AZ6" s="94" t="s">
        <v>3395</v>
      </c>
      <c r="BA6" s="94" t="s">
        <v>1</v>
      </c>
      <c r="BB6" s="94" t="s">
        <v>1</v>
      </c>
      <c r="BC6" s="94" t="s">
        <v>3754</v>
      </c>
      <c r="BD6" s="94" t="s">
        <v>96</v>
      </c>
    </row>
    <row r="7" spans="2:5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</row>
    <row r="8" spans="2:56" s="1" customFormat="1" ht="12" customHeight="1">
      <c r="B8" s="33"/>
      <c r="D8" s="27" t="s">
        <v>180</v>
      </c>
      <c r="L8" s="33"/>
    </row>
    <row r="9" spans="2:56" s="1" customFormat="1" ht="16.5" customHeight="1">
      <c r="B9" s="33"/>
      <c r="E9" s="204" t="s">
        <v>3755</v>
      </c>
      <c r="F9" s="248"/>
      <c r="G9" s="248"/>
      <c r="H9" s="248"/>
      <c r="L9" s="33"/>
    </row>
    <row r="10" spans="2:56" s="1" customFormat="1" ht="11.25">
      <c r="B10" s="33"/>
      <c r="L10" s="33"/>
    </row>
    <row r="11" spans="2:56" s="1" customFormat="1" ht="12" customHeight="1">
      <c r="B11" s="33"/>
      <c r="D11" s="27" t="s">
        <v>18</v>
      </c>
      <c r="F11" s="25" t="s">
        <v>165</v>
      </c>
      <c r="I11" s="27" t="s">
        <v>20</v>
      </c>
      <c r="J11" s="25" t="s">
        <v>3756</v>
      </c>
      <c r="L11" s="33"/>
    </row>
    <row r="12" spans="2:56" s="1" customFormat="1" ht="12" customHeight="1">
      <c r="B12" s="33"/>
      <c r="D12" s="27" t="s">
        <v>22</v>
      </c>
      <c r="F12" s="25" t="s">
        <v>23</v>
      </c>
      <c r="I12" s="27" t="s">
        <v>24</v>
      </c>
      <c r="J12" s="53" t="str">
        <f>'Rekapitulace stavby'!AN8</f>
        <v>29. 8. 2025</v>
      </c>
      <c r="L12" s="33"/>
    </row>
    <row r="13" spans="2:56" s="1" customFormat="1" ht="21.75" customHeight="1">
      <c r="B13" s="33"/>
      <c r="D13" s="24" t="s">
        <v>26</v>
      </c>
      <c r="F13" s="29" t="s">
        <v>3757</v>
      </c>
      <c r="I13" s="24" t="s">
        <v>28</v>
      </c>
      <c r="J13" s="29" t="s">
        <v>3758</v>
      </c>
      <c r="L13" s="33"/>
    </row>
    <row r="14" spans="2:5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5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249" t="str">
        <f>'Rekapitulace stavby'!E14</f>
        <v>Vyplň údaj</v>
      </c>
      <c r="F18" s="230"/>
      <c r="G18" s="230"/>
      <c r="H18" s="230"/>
      <c r="I18" s="27" t="s">
        <v>34</v>
      </c>
      <c r="J18" s="28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tr">
        <f>IF('Rekapitulace stavby'!AN19="","",'Rekapitulace stavby'!AN19)</f>
        <v/>
      </c>
      <c r="L23" s="33"/>
    </row>
    <row r="24" spans="2:12" s="1" customFormat="1" ht="18" customHeight="1">
      <c r="B24" s="33"/>
      <c r="E24" s="25" t="str">
        <f>IF('Rekapitulace stavby'!E20="","",'Rekapitulace stavby'!E20)</f>
        <v xml:space="preserve"> </v>
      </c>
      <c r="I24" s="27" t="s">
        <v>34</v>
      </c>
      <c r="J24" s="25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7" t="s">
        <v>45</v>
      </c>
      <c r="L26" s="33"/>
    </row>
    <row r="27" spans="2:12" s="7" customFormat="1" ht="16.5" customHeight="1">
      <c r="B27" s="96"/>
      <c r="E27" s="235" t="s">
        <v>1</v>
      </c>
      <c r="F27" s="235"/>
      <c r="G27" s="235"/>
      <c r="H27" s="235"/>
      <c r="L27" s="96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7" t="s">
        <v>47</v>
      </c>
      <c r="J30" s="67">
        <f>ROUND(J125,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>
      <c r="B32" s="33"/>
      <c r="F32" s="36" t="s">
        <v>49</v>
      </c>
      <c r="I32" s="36" t="s">
        <v>48</v>
      </c>
      <c r="J32" s="36" t="s">
        <v>50</v>
      </c>
      <c r="L32" s="33"/>
    </row>
    <row r="33" spans="2:12" s="1" customFormat="1" ht="14.45" customHeight="1">
      <c r="B33" s="33"/>
      <c r="D33" s="56" t="s">
        <v>51</v>
      </c>
      <c r="E33" s="27" t="s">
        <v>52</v>
      </c>
      <c r="F33" s="87">
        <f>ROUND((SUM(BE125:BE302)),  2)</f>
        <v>0</v>
      </c>
      <c r="I33" s="98">
        <v>0.21</v>
      </c>
      <c r="J33" s="87">
        <f>ROUND(((SUM(BE125:BE302))*I33),  2)</f>
        <v>0</v>
      </c>
      <c r="L33" s="33"/>
    </row>
    <row r="34" spans="2:12" s="1" customFormat="1" ht="14.45" customHeight="1">
      <c r="B34" s="33"/>
      <c r="E34" s="27" t="s">
        <v>53</v>
      </c>
      <c r="F34" s="87">
        <f>ROUND((SUM(BF125:BF302)),  2)</f>
        <v>0</v>
      </c>
      <c r="I34" s="98">
        <v>0.12</v>
      </c>
      <c r="J34" s="87">
        <f>ROUND(((SUM(BF125:BF302))*I34),  2)</f>
        <v>0</v>
      </c>
      <c r="L34" s="33"/>
    </row>
    <row r="35" spans="2:12" s="1" customFormat="1" ht="14.45" hidden="1" customHeight="1">
      <c r="B35" s="33"/>
      <c r="E35" s="27" t="s">
        <v>54</v>
      </c>
      <c r="F35" s="87">
        <f>ROUND((SUM(BG125:BG302)),  2)</f>
        <v>0</v>
      </c>
      <c r="I35" s="98">
        <v>0.21</v>
      </c>
      <c r="J35" s="87">
        <f>0</f>
        <v>0</v>
      </c>
      <c r="L35" s="33"/>
    </row>
    <row r="36" spans="2:12" s="1" customFormat="1" ht="14.45" hidden="1" customHeight="1">
      <c r="B36" s="33"/>
      <c r="E36" s="27" t="s">
        <v>55</v>
      </c>
      <c r="F36" s="87">
        <f>ROUND((SUM(BH125:BH302)),  2)</f>
        <v>0</v>
      </c>
      <c r="I36" s="98">
        <v>0.12</v>
      </c>
      <c r="J36" s="87">
        <f>0</f>
        <v>0</v>
      </c>
      <c r="L36" s="33"/>
    </row>
    <row r="37" spans="2:12" s="1" customFormat="1" ht="14.45" hidden="1" customHeight="1">
      <c r="B37" s="33"/>
      <c r="E37" s="27" t="s">
        <v>56</v>
      </c>
      <c r="F37" s="87">
        <f>ROUND((SUM(BI125:BI302)),  2)</f>
        <v>0</v>
      </c>
      <c r="I37" s="98">
        <v>0</v>
      </c>
      <c r="J37" s="87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9"/>
      <c r="D39" s="100" t="s">
        <v>57</v>
      </c>
      <c r="E39" s="58"/>
      <c r="F39" s="58"/>
      <c r="G39" s="101" t="s">
        <v>58</v>
      </c>
      <c r="H39" s="102" t="s">
        <v>59</v>
      </c>
      <c r="I39" s="58"/>
      <c r="J39" s="103">
        <f>SUM(J30:J37)</f>
        <v>0</v>
      </c>
      <c r="K39" s="104"/>
      <c r="L39" s="33"/>
    </row>
    <row r="40" spans="2:12" s="1" customFormat="1" ht="14.45" customHeight="1">
      <c r="B40" s="33"/>
      <c r="L40" s="33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 ht="11.25">
      <c r="B50" s="20"/>
      <c r="L50" s="20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s="1" customFormat="1" ht="12.75">
      <c r="B60" s="33"/>
      <c r="D60" s="44" t="s">
        <v>62</v>
      </c>
      <c r="E60" s="35"/>
      <c r="F60" s="105" t="s">
        <v>63</v>
      </c>
      <c r="G60" s="44" t="s">
        <v>62</v>
      </c>
      <c r="H60" s="35"/>
      <c r="I60" s="35"/>
      <c r="J60" s="106" t="s">
        <v>63</v>
      </c>
      <c r="K60" s="35"/>
      <c r="L60" s="33"/>
    </row>
    <row r="61" spans="2:12" ht="11.25">
      <c r="B61" s="20"/>
      <c r="L61" s="20"/>
    </row>
    <row r="62" spans="2:12" ht="11.25">
      <c r="B62" s="20"/>
      <c r="L62" s="20"/>
    </row>
    <row r="63" spans="2:12" ht="11.25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 ht="11.25">
      <c r="B65" s="20"/>
      <c r="L65" s="20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s="1" customFormat="1" ht="12.75">
      <c r="B75" s="33"/>
      <c r="D75" s="44" t="s">
        <v>62</v>
      </c>
      <c r="E75" s="35"/>
      <c r="F75" s="105" t="s">
        <v>63</v>
      </c>
      <c r="G75" s="44" t="s">
        <v>62</v>
      </c>
      <c r="H75" s="35"/>
      <c r="I75" s="35"/>
      <c r="J75" s="106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47" s="1" customFormat="1" ht="24.95" customHeight="1">
      <c r="B81" s="33"/>
      <c r="C81" s="21" t="s">
        <v>195</v>
      </c>
      <c r="L81" s="33"/>
    </row>
    <row r="82" spans="2:47" s="1" customFormat="1" ht="6.95" customHeight="1">
      <c r="B82" s="33"/>
      <c r="L82" s="33"/>
    </row>
    <row r="83" spans="2:47" s="1" customFormat="1" ht="12" customHeight="1">
      <c r="B83" s="33"/>
      <c r="C83" s="27" t="s">
        <v>16</v>
      </c>
      <c r="L83" s="33"/>
    </row>
    <row r="84" spans="2:47" s="1" customFormat="1" ht="16.5" customHeight="1">
      <c r="B84" s="33"/>
      <c r="E84" s="246" t="str">
        <f>E7</f>
        <v>REVITALIZACE ROZTYLSKÉHO NÁMĚSTÍ SEVER, PRAHA 4</v>
      </c>
      <c r="F84" s="247"/>
      <c r="G84" s="247"/>
      <c r="H84" s="247"/>
      <c r="L84" s="33"/>
    </row>
    <row r="85" spans="2:47" s="1" customFormat="1" ht="12" customHeight="1">
      <c r="B85" s="33"/>
      <c r="C85" s="27" t="s">
        <v>180</v>
      </c>
      <c r="L85" s="33"/>
    </row>
    <row r="86" spans="2:47" s="1" customFormat="1" ht="16.5" customHeight="1">
      <c r="B86" s="33"/>
      <c r="E86" s="204" t="str">
        <f>E9</f>
        <v>SO 08 - MOBILIÁŘ A DROBNÁ ARCHITEKTURA</v>
      </c>
      <c r="F86" s="248"/>
      <c r="G86" s="248"/>
      <c r="H86" s="248"/>
      <c r="L86" s="33"/>
    </row>
    <row r="87" spans="2:47" s="1" customFormat="1" ht="6.95" customHeight="1">
      <c r="B87" s="33"/>
      <c r="L87" s="33"/>
    </row>
    <row r="88" spans="2:47" s="1" customFormat="1" ht="12" customHeight="1">
      <c r="B88" s="33"/>
      <c r="C88" s="27" t="s">
        <v>22</v>
      </c>
      <c r="F88" s="25" t="str">
        <f>F12</f>
        <v>PRAHA 4</v>
      </c>
      <c r="I88" s="27" t="s">
        <v>24</v>
      </c>
      <c r="J88" s="53" t="str">
        <f>IF(J12="","",J12)</f>
        <v>29. 8. 2025</v>
      </c>
      <c r="L88" s="33"/>
    </row>
    <row r="89" spans="2:47" s="1" customFormat="1" ht="6.95" customHeight="1">
      <c r="B89" s="33"/>
      <c r="L89" s="33"/>
    </row>
    <row r="90" spans="2:47" s="1" customFormat="1" ht="40.15" customHeight="1">
      <c r="B90" s="33"/>
      <c r="C90" s="27" t="s">
        <v>30</v>
      </c>
      <c r="F90" s="25" t="str">
        <f>E15</f>
        <v>Městská část Praha 4,Antala Staška 2059/80b,Praha4</v>
      </c>
      <c r="I90" s="27" t="s">
        <v>38</v>
      </c>
      <c r="J90" s="31" t="str">
        <f>E21</f>
        <v>Ateliér zahradní a krajinářské architektury, Brno</v>
      </c>
      <c r="L90" s="33"/>
    </row>
    <row r="91" spans="2:47" s="1" customFormat="1" ht="15.2" customHeight="1">
      <c r="B91" s="33"/>
      <c r="C91" s="27" t="s">
        <v>36</v>
      </c>
      <c r="F91" s="25" t="str">
        <f>IF(E18="","",E18)</f>
        <v>Vyplň údaj</v>
      </c>
      <c r="I91" s="27" t="s">
        <v>43</v>
      </c>
      <c r="J91" s="31" t="str">
        <f>E24</f>
        <v xml:space="preserve"> </v>
      </c>
      <c r="L91" s="33"/>
    </row>
    <row r="92" spans="2:47" s="1" customFormat="1" ht="10.35" customHeight="1">
      <c r="B92" s="33"/>
      <c r="L92" s="33"/>
    </row>
    <row r="93" spans="2:47" s="1" customFormat="1" ht="29.25" customHeight="1">
      <c r="B93" s="33"/>
      <c r="C93" s="107" t="s">
        <v>196</v>
      </c>
      <c r="D93" s="99"/>
      <c r="E93" s="99"/>
      <c r="F93" s="99"/>
      <c r="G93" s="99"/>
      <c r="H93" s="99"/>
      <c r="I93" s="99"/>
      <c r="J93" s="108" t="s">
        <v>197</v>
      </c>
      <c r="K93" s="99"/>
      <c r="L93" s="33"/>
    </row>
    <row r="94" spans="2:47" s="1" customFormat="1" ht="10.35" customHeight="1">
      <c r="B94" s="33"/>
      <c r="L94" s="33"/>
    </row>
    <row r="95" spans="2:47" s="1" customFormat="1" ht="22.9" customHeight="1">
      <c r="B95" s="33"/>
      <c r="C95" s="109" t="s">
        <v>198</v>
      </c>
      <c r="J95" s="67">
        <f>J125</f>
        <v>0</v>
      </c>
      <c r="L95" s="33"/>
      <c r="AU95" s="17" t="s">
        <v>199</v>
      </c>
    </row>
    <row r="96" spans="2:47" s="8" customFormat="1" ht="24.95" customHeight="1">
      <c r="B96" s="110"/>
      <c r="D96" s="111" t="s">
        <v>200</v>
      </c>
      <c r="E96" s="112"/>
      <c r="F96" s="112"/>
      <c r="G96" s="112"/>
      <c r="H96" s="112"/>
      <c r="I96" s="112"/>
      <c r="J96" s="113">
        <f>J126</f>
        <v>0</v>
      </c>
      <c r="L96" s="110"/>
    </row>
    <row r="97" spans="2:12" s="9" customFormat="1" ht="19.899999999999999" customHeight="1">
      <c r="B97" s="114"/>
      <c r="D97" s="115" t="s">
        <v>201</v>
      </c>
      <c r="E97" s="116"/>
      <c r="F97" s="116"/>
      <c r="G97" s="116"/>
      <c r="H97" s="116"/>
      <c r="I97" s="116"/>
      <c r="J97" s="117">
        <f>J127</f>
        <v>0</v>
      </c>
      <c r="L97" s="114"/>
    </row>
    <row r="98" spans="2:12" s="9" customFormat="1" ht="19.899999999999999" customHeight="1">
      <c r="B98" s="114"/>
      <c r="D98" s="115" t="s">
        <v>1598</v>
      </c>
      <c r="E98" s="116"/>
      <c r="F98" s="116"/>
      <c r="G98" s="116"/>
      <c r="H98" s="116"/>
      <c r="I98" s="116"/>
      <c r="J98" s="117">
        <f>J161</f>
        <v>0</v>
      </c>
      <c r="L98" s="114"/>
    </row>
    <row r="99" spans="2:12" s="9" customFormat="1" ht="19.899999999999999" customHeight="1">
      <c r="B99" s="114"/>
      <c r="D99" s="115" t="s">
        <v>3759</v>
      </c>
      <c r="E99" s="116"/>
      <c r="F99" s="116"/>
      <c r="G99" s="116"/>
      <c r="H99" s="116"/>
      <c r="I99" s="116"/>
      <c r="J99" s="117">
        <f>J230</f>
        <v>0</v>
      </c>
      <c r="L99" s="114"/>
    </row>
    <row r="100" spans="2:12" s="9" customFormat="1" ht="19.899999999999999" customHeight="1">
      <c r="B100" s="114"/>
      <c r="D100" s="115" t="s">
        <v>3760</v>
      </c>
      <c r="E100" s="116"/>
      <c r="F100" s="116"/>
      <c r="G100" s="116"/>
      <c r="H100" s="116"/>
      <c r="I100" s="116"/>
      <c r="J100" s="117">
        <f>J242</f>
        <v>0</v>
      </c>
      <c r="L100" s="114"/>
    </row>
    <row r="101" spans="2:12" s="9" customFormat="1" ht="19.899999999999999" customHeight="1">
      <c r="B101" s="114"/>
      <c r="D101" s="115" t="s">
        <v>3761</v>
      </c>
      <c r="E101" s="116"/>
      <c r="F101" s="116"/>
      <c r="G101" s="116"/>
      <c r="H101" s="116"/>
      <c r="I101" s="116"/>
      <c r="J101" s="117">
        <f>J247</f>
        <v>0</v>
      </c>
      <c r="L101" s="114"/>
    </row>
    <row r="102" spans="2:12" s="9" customFormat="1" ht="19.899999999999999" customHeight="1">
      <c r="B102" s="114"/>
      <c r="D102" s="115" t="s">
        <v>203</v>
      </c>
      <c r="E102" s="116"/>
      <c r="F102" s="116"/>
      <c r="G102" s="116"/>
      <c r="H102" s="116"/>
      <c r="I102" s="116"/>
      <c r="J102" s="117">
        <f>J269</f>
        <v>0</v>
      </c>
      <c r="L102" s="114"/>
    </row>
    <row r="103" spans="2:12" s="8" customFormat="1" ht="24.95" customHeight="1">
      <c r="B103" s="110"/>
      <c r="D103" s="111" t="s">
        <v>3171</v>
      </c>
      <c r="E103" s="112"/>
      <c r="F103" s="112"/>
      <c r="G103" s="112"/>
      <c r="H103" s="112"/>
      <c r="I103" s="112"/>
      <c r="J103" s="113">
        <f>J272</f>
        <v>0</v>
      </c>
      <c r="L103" s="110"/>
    </row>
    <row r="104" spans="2:12" s="9" customFormat="1" ht="19.899999999999999" customHeight="1">
      <c r="B104" s="114"/>
      <c r="D104" s="115" t="s">
        <v>3762</v>
      </c>
      <c r="E104" s="116"/>
      <c r="F104" s="116"/>
      <c r="G104" s="116"/>
      <c r="H104" s="116"/>
      <c r="I104" s="116"/>
      <c r="J104" s="117">
        <f>J273</f>
        <v>0</v>
      </c>
      <c r="L104" s="114"/>
    </row>
    <row r="105" spans="2:12" s="9" customFormat="1" ht="19.899999999999999" customHeight="1">
      <c r="B105" s="114"/>
      <c r="D105" s="115" t="s">
        <v>3659</v>
      </c>
      <c r="E105" s="116"/>
      <c r="F105" s="116"/>
      <c r="G105" s="116"/>
      <c r="H105" s="116"/>
      <c r="I105" s="116"/>
      <c r="J105" s="117">
        <f>J279</f>
        <v>0</v>
      </c>
      <c r="L105" s="114"/>
    </row>
    <row r="106" spans="2:12" s="1" customFormat="1" ht="21.75" customHeight="1">
      <c r="B106" s="33"/>
      <c r="L106" s="33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3"/>
    </row>
    <row r="111" spans="2:12" s="1" customFormat="1" ht="6.95" customHeight="1"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33"/>
    </row>
    <row r="112" spans="2:12" s="1" customFormat="1" ht="24.95" customHeight="1">
      <c r="B112" s="33"/>
      <c r="C112" s="21" t="s">
        <v>204</v>
      </c>
      <c r="L112" s="33"/>
    </row>
    <row r="113" spans="2:65" s="1" customFormat="1" ht="6.95" customHeight="1">
      <c r="B113" s="33"/>
      <c r="L113" s="33"/>
    </row>
    <row r="114" spans="2:65" s="1" customFormat="1" ht="12" customHeight="1">
      <c r="B114" s="33"/>
      <c r="C114" s="27" t="s">
        <v>16</v>
      </c>
      <c r="L114" s="33"/>
    </row>
    <row r="115" spans="2:65" s="1" customFormat="1" ht="16.5" customHeight="1">
      <c r="B115" s="33"/>
      <c r="E115" s="246" t="str">
        <f>E7</f>
        <v>REVITALIZACE ROZTYLSKÉHO NÁMĚSTÍ SEVER, PRAHA 4</v>
      </c>
      <c r="F115" s="247"/>
      <c r="G115" s="247"/>
      <c r="H115" s="247"/>
      <c r="L115" s="33"/>
    </row>
    <row r="116" spans="2:65" s="1" customFormat="1" ht="12" customHeight="1">
      <c r="B116" s="33"/>
      <c r="C116" s="27" t="s">
        <v>180</v>
      </c>
      <c r="L116" s="33"/>
    </row>
    <row r="117" spans="2:65" s="1" customFormat="1" ht="16.5" customHeight="1">
      <c r="B117" s="33"/>
      <c r="E117" s="204" t="str">
        <f>E9</f>
        <v>SO 08 - MOBILIÁŘ A DROBNÁ ARCHITEKTURA</v>
      </c>
      <c r="F117" s="248"/>
      <c r="G117" s="248"/>
      <c r="H117" s="248"/>
      <c r="L117" s="33"/>
    </row>
    <row r="118" spans="2:65" s="1" customFormat="1" ht="6.95" customHeight="1">
      <c r="B118" s="33"/>
      <c r="L118" s="33"/>
    </row>
    <row r="119" spans="2:65" s="1" customFormat="1" ht="12" customHeight="1">
      <c r="B119" s="33"/>
      <c r="C119" s="27" t="s">
        <v>22</v>
      </c>
      <c r="F119" s="25" t="str">
        <f>F12</f>
        <v>PRAHA 4</v>
      </c>
      <c r="I119" s="27" t="s">
        <v>24</v>
      </c>
      <c r="J119" s="53" t="str">
        <f>IF(J12="","",J12)</f>
        <v>29. 8. 2025</v>
      </c>
      <c r="L119" s="33"/>
    </row>
    <row r="120" spans="2:65" s="1" customFormat="1" ht="6.95" customHeight="1">
      <c r="B120" s="33"/>
      <c r="L120" s="33"/>
    </row>
    <row r="121" spans="2:65" s="1" customFormat="1" ht="40.15" customHeight="1">
      <c r="B121" s="33"/>
      <c r="C121" s="27" t="s">
        <v>30</v>
      </c>
      <c r="F121" s="25" t="str">
        <f>E15</f>
        <v>Městská část Praha 4,Antala Staška 2059/80b,Praha4</v>
      </c>
      <c r="I121" s="27" t="s">
        <v>38</v>
      </c>
      <c r="J121" s="31" t="str">
        <f>E21</f>
        <v>Ateliér zahradní a krajinářské architektury, Brno</v>
      </c>
      <c r="L121" s="33"/>
    </row>
    <row r="122" spans="2:65" s="1" customFormat="1" ht="15.2" customHeight="1">
      <c r="B122" s="33"/>
      <c r="C122" s="27" t="s">
        <v>36</v>
      </c>
      <c r="F122" s="25" t="str">
        <f>IF(E18="","",E18)</f>
        <v>Vyplň údaj</v>
      </c>
      <c r="I122" s="27" t="s">
        <v>43</v>
      </c>
      <c r="J122" s="31" t="str">
        <f>E24</f>
        <v xml:space="preserve"> </v>
      </c>
      <c r="L122" s="33"/>
    </row>
    <row r="123" spans="2:65" s="1" customFormat="1" ht="10.35" customHeight="1">
      <c r="B123" s="33"/>
      <c r="L123" s="33"/>
    </row>
    <row r="124" spans="2:65" s="10" customFormat="1" ht="29.25" customHeight="1">
      <c r="B124" s="118"/>
      <c r="C124" s="119" t="s">
        <v>205</v>
      </c>
      <c r="D124" s="120" t="s">
        <v>72</v>
      </c>
      <c r="E124" s="120" t="s">
        <v>68</v>
      </c>
      <c r="F124" s="120" t="s">
        <v>69</v>
      </c>
      <c r="G124" s="120" t="s">
        <v>206</v>
      </c>
      <c r="H124" s="120" t="s">
        <v>207</v>
      </c>
      <c r="I124" s="120" t="s">
        <v>208</v>
      </c>
      <c r="J124" s="120" t="s">
        <v>197</v>
      </c>
      <c r="K124" s="121" t="s">
        <v>209</v>
      </c>
      <c r="L124" s="118"/>
      <c r="M124" s="60" t="s">
        <v>1</v>
      </c>
      <c r="N124" s="61" t="s">
        <v>51</v>
      </c>
      <c r="O124" s="61" t="s">
        <v>210</v>
      </c>
      <c r="P124" s="61" t="s">
        <v>211</v>
      </c>
      <c r="Q124" s="61" t="s">
        <v>212</v>
      </c>
      <c r="R124" s="61" t="s">
        <v>213</v>
      </c>
      <c r="S124" s="61" t="s">
        <v>214</v>
      </c>
      <c r="T124" s="62" t="s">
        <v>215</v>
      </c>
    </row>
    <row r="125" spans="2:65" s="1" customFormat="1" ht="22.9" customHeight="1">
      <c r="B125" s="33"/>
      <c r="C125" s="65" t="s">
        <v>216</v>
      </c>
      <c r="J125" s="122">
        <f>BK125</f>
        <v>0</v>
      </c>
      <c r="L125" s="33"/>
      <c r="M125" s="63"/>
      <c r="N125" s="54"/>
      <c r="O125" s="54"/>
      <c r="P125" s="123">
        <f>P126+P272</f>
        <v>0</v>
      </c>
      <c r="Q125" s="54"/>
      <c r="R125" s="123">
        <f>R126+R272</f>
        <v>95.833603879999984</v>
      </c>
      <c r="S125" s="54"/>
      <c r="T125" s="124">
        <f>T126+T272</f>
        <v>0</v>
      </c>
      <c r="AT125" s="17" t="s">
        <v>86</v>
      </c>
      <c r="AU125" s="17" t="s">
        <v>199</v>
      </c>
      <c r="BK125" s="125">
        <f>BK126+BK272</f>
        <v>0</v>
      </c>
    </row>
    <row r="126" spans="2:65" s="11" customFormat="1" ht="25.9" customHeight="1">
      <c r="B126" s="126"/>
      <c r="D126" s="127" t="s">
        <v>86</v>
      </c>
      <c r="E126" s="128" t="s">
        <v>217</v>
      </c>
      <c r="F126" s="128" t="s">
        <v>218</v>
      </c>
      <c r="I126" s="129"/>
      <c r="J126" s="130">
        <f>BK126</f>
        <v>0</v>
      </c>
      <c r="L126" s="126"/>
      <c r="M126" s="131"/>
      <c r="P126" s="132">
        <f>P127+P161+P230+P242+P247+P269</f>
        <v>0</v>
      </c>
      <c r="R126" s="132">
        <f>R127+R161+R230+R242+R247+R269</f>
        <v>95.80010227999999</v>
      </c>
      <c r="T126" s="133">
        <f>T127+T161+T230+T242+T247+T269</f>
        <v>0</v>
      </c>
      <c r="AR126" s="127" t="s">
        <v>94</v>
      </c>
      <c r="AT126" s="134" t="s">
        <v>86</v>
      </c>
      <c r="AU126" s="134" t="s">
        <v>87</v>
      </c>
      <c r="AY126" s="127" t="s">
        <v>219</v>
      </c>
      <c r="BK126" s="135">
        <f>BK127+BK161+BK230+BK242+BK247+BK269</f>
        <v>0</v>
      </c>
    </row>
    <row r="127" spans="2:65" s="11" customFormat="1" ht="22.9" customHeight="1">
      <c r="B127" s="126"/>
      <c r="D127" s="127" t="s">
        <v>86</v>
      </c>
      <c r="E127" s="136" t="s">
        <v>94</v>
      </c>
      <c r="F127" s="136" t="s">
        <v>220</v>
      </c>
      <c r="I127" s="129"/>
      <c r="J127" s="137">
        <f>BK127</f>
        <v>0</v>
      </c>
      <c r="L127" s="126"/>
      <c r="M127" s="131"/>
      <c r="P127" s="132">
        <f>SUM(P128:P160)</f>
        <v>0</v>
      </c>
      <c r="R127" s="132">
        <f>SUM(R128:R160)</f>
        <v>0</v>
      </c>
      <c r="T127" s="133">
        <f>SUM(T128:T160)</f>
        <v>0</v>
      </c>
      <c r="AR127" s="127" t="s">
        <v>94</v>
      </c>
      <c r="AT127" s="134" t="s">
        <v>86</v>
      </c>
      <c r="AU127" s="134" t="s">
        <v>94</v>
      </c>
      <c r="AY127" s="127" t="s">
        <v>219</v>
      </c>
      <c r="BK127" s="135">
        <f>SUM(BK128:BK160)</f>
        <v>0</v>
      </c>
    </row>
    <row r="128" spans="2:65" s="1" customFormat="1" ht="21.75" customHeight="1">
      <c r="B128" s="33"/>
      <c r="C128" s="138" t="s">
        <v>94</v>
      </c>
      <c r="D128" s="138" t="s">
        <v>221</v>
      </c>
      <c r="E128" s="139" t="s">
        <v>3763</v>
      </c>
      <c r="F128" s="140" t="s">
        <v>3764</v>
      </c>
      <c r="G128" s="141" t="s">
        <v>272</v>
      </c>
      <c r="H128" s="142">
        <v>17.082000000000001</v>
      </c>
      <c r="I128" s="143"/>
      <c r="J128" s="144">
        <f>ROUND(I128*H128,2)</f>
        <v>0</v>
      </c>
      <c r="K128" s="140" t="s">
        <v>254</v>
      </c>
      <c r="L128" s="33"/>
      <c r="M128" s="145" t="s">
        <v>1</v>
      </c>
      <c r="N128" s="146" t="s">
        <v>52</v>
      </c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AR128" s="149" t="s">
        <v>226</v>
      </c>
      <c r="AT128" s="149" t="s">
        <v>221</v>
      </c>
      <c r="AU128" s="149" t="s">
        <v>96</v>
      </c>
      <c r="AY128" s="17" t="s">
        <v>219</v>
      </c>
      <c r="BE128" s="150">
        <f>IF(N128="základní",J128,0)</f>
        <v>0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7" t="s">
        <v>94</v>
      </c>
      <c r="BK128" s="150">
        <f>ROUND(I128*H128,2)</f>
        <v>0</v>
      </c>
      <c r="BL128" s="17" t="s">
        <v>226</v>
      </c>
      <c r="BM128" s="149" t="s">
        <v>3765</v>
      </c>
    </row>
    <row r="129" spans="2:65" s="1" customFormat="1" ht="11.25">
      <c r="B129" s="33"/>
      <c r="D129" s="179" t="s">
        <v>256</v>
      </c>
      <c r="F129" s="180" t="s">
        <v>3766</v>
      </c>
      <c r="I129" s="181"/>
      <c r="L129" s="33"/>
      <c r="M129" s="182"/>
      <c r="T129" s="57"/>
      <c r="AT129" s="17" t="s">
        <v>256</v>
      </c>
      <c r="AU129" s="17" t="s">
        <v>96</v>
      </c>
    </row>
    <row r="130" spans="2:65" s="12" customFormat="1" ht="11.25">
      <c r="B130" s="151"/>
      <c r="D130" s="152" t="s">
        <v>228</v>
      </c>
      <c r="E130" s="153" t="s">
        <v>1</v>
      </c>
      <c r="F130" s="154" t="s">
        <v>3767</v>
      </c>
      <c r="H130" s="153" t="s">
        <v>1</v>
      </c>
      <c r="I130" s="155"/>
      <c r="L130" s="151"/>
      <c r="M130" s="156"/>
      <c r="T130" s="157"/>
      <c r="AT130" s="153" t="s">
        <v>228</v>
      </c>
      <c r="AU130" s="153" t="s">
        <v>96</v>
      </c>
      <c r="AV130" s="12" t="s">
        <v>94</v>
      </c>
      <c r="AW130" s="12" t="s">
        <v>42</v>
      </c>
      <c r="AX130" s="12" t="s">
        <v>87</v>
      </c>
      <c r="AY130" s="153" t="s">
        <v>219</v>
      </c>
    </row>
    <row r="131" spans="2:65" s="14" customFormat="1" ht="11.25">
      <c r="B131" s="165"/>
      <c r="D131" s="152" t="s">
        <v>228</v>
      </c>
      <c r="E131" s="166" t="s">
        <v>1</v>
      </c>
      <c r="F131" s="167" t="s">
        <v>3768</v>
      </c>
      <c r="H131" s="168">
        <v>13.032</v>
      </c>
      <c r="I131" s="169"/>
      <c r="L131" s="165"/>
      <c r="M131" s="170"/>
      <c r="T131" s="171"/>
      <c r="AT131" s="166" t="s">
        <v>228</v>
      </c>
      <c r="AU131" s="166" t="s">
        <v>96</v>
      </c>
      <c r="AV131" s="14" t="s">
        <v>96</v>
      </c>
      <c r="AW131" s="14" t="s">
        <v>42</v>
      </c>
      <c r="AX131" s="14" t="s">
        <v>87</v>
      </c>
      <c r="AY131" s="166" t="s">
        <v>219</v>
      </c>
    </row>
    <row r="132" spans="2:65" s="14" customFormat="1" ht="11.25">
      <c r="B132" s="165"/>
      <c r="D132" s="152" t="s">
        <v>228</v>
      </c>
      <c r="E132" s="166" t="s">
        <v>1</v>
      </c>
      <c r="F132" s="167" t="s">
        <v>3769</v>
      </c>
      <c r="H132" s="168">
        <v>4.05</v>
      </c>
      <c r="I132" s="169"/>
      <c r="L132" s="165"/>
      <c r="M132" s="170"/>
      <c r="T132" s="171"/>
      <c r="AT132" s="166" t="s">
        <v>228</v>
      </c>
      <c r="AU132" s="166" t="s">
        <v>96</v>
      </c>
      <c r="AV132" s="14" t="s">
        <v>96</v>
      </c>
      <c r="AW132" s="14" t="s">
        <v>42</v>
      </c>
      <c r="AX132" s="14" t="s">
        <v>87</v>
      </c>
      <c r="AY132" s="166" t="s">
        <v>219</v>
      </c>
    </row>
    <row r="133" spans="2:65" s="15" customFormat="1" ht="11.25">
      <c r="B133" s="172"/>
      <c r="D133" s="152" t="s">
        <v>228</v>
      </c>
      <c r="E133" s="173" t="s">
        <v>3389</v>
      </c>
      <c r="F133" s="174" t="s">
        <v>262</v>
      </c>
      <c r="H133" s="175">
        <v>17.082000000000001</v>
      </c>
      <c r="I133" s="176"/>
      <c r="L133" s="172"/>
      <c r="M133" s="177"/>
      <c r="T133" s="178"/>
      <c r="AT133" s="173" t="s">
        <v>228</v>
      </c>
      <c r="AU133" s="173" t="s">
        <v>96</v>
      </c>
      <c r="AV133" s="15" t="s">
        <v>226</v>
      </c>
      <c r="AW133" s="15" t="s">
        <v>42</v>
      </c>
      <c r="AX133" s="15" t="s">
        <v>94</v>
      </c>
      <c r="AY133" s="173" t="s">
        <v>219</v>
      </c>
    </row>
    <row r="134" spans="2:65" s="1" customFormat="1" ht="24.2" customHeight="1">
      <c r="B134" s="33"/>
      <c r="C134" s="138" t="s">
        <v>96</v>
      </c>
      <c r="D134" s="138" t="s">
        <v>221</v>
      </c>
      <c r="E134" s="139" t="s">
        <v>3770</v>
      </c>
      <c r="F134" s="140" t="s">
        <v>3771</v>
      </c>
      <c r="G134" s="141" t="s">
        <v>272</v>
      </c>
      <c r="H134" s="142">
        <v>22.972999999999999</v>
      </c>
      <c r="I134" s="143"/>
      <c r="J134" s="144">
        <f>ROUND(I134*H134,2)</f>
        <v>0</v>
      </c>
      <c r="K134" s="140" t="s">
        <v>254</v>
      </c>
      <c r="L134" s="33"/>
      <c r="M134" s="145" t="s">
        <v>1</v>
      </c>
      <c r="N134" s="146" t="s">
        <v>52</v>
      </c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49" t="s">
        <v>226</v>
      </c>
      <c r="AT134" s="149" t="s">
        <v>221</v>
      </c>
      <c r="AU134" s="149" t="s">
        <v>96</v>
      </c>
      <c r="AY134" s="17" t="s">
        <v>219</v>
      </c>
      <c r="BE134" s="150">
        <f>IF(N134="základní",J134,0)</f>
        <v>0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7" t="s">
        <v>94</v>
      </c>
      <c r="BK134" s="150">
        <f>ROUND(I134*H134,2)</f>
        <v>0</v>
      </c>
      <c r="BL134" s="17" t="s">
        <v>226</v>
      </c>
      <c r="BM134" s="149" t="s">
        <v>3772</v>
      </c>
    </row>
    <row r="135" spans="2:65" s="1" customFormat="1" ht="11.25">
      <c r="B135" s="33"/>
      <c r="D135" s="179" t="s">
        <v>256</v>
      </c>
      <c r="F135" s="180" t="s">
        <v>3773</v>
      </c>
      <c r="I135" s="181"/>
      <c r="L135" s="33"/>
      <c r="M135" s="182"/>
      <c r="T135" s="57"/>
      <c r="AT135" s="17" t="s">
        <v>256</v>
      </c>
      <c r="AU135" s="17" t="s">
        <v>96</v>
      </c>
    </row>
    <row r="136" spans="2:65" s="14" customFormat="1" ht="11.25">
      <c r="B136" s="165"/>
      <c r="D136" s="152" t="s">
        <v>228</v>
      </c>
      <c r="E136" s="166" t="s">
        <v>1</v>
      </c>
      <c r="F136" s="167" t="s">
        <v>3774</v>
      </c>
      <c r="H136" s="168">
        <v>11.2</v>
      </c>
      <c r="I136" s="169"/>
      <c r="L136" s="165"/>
      <c r="M136" s="170"/>
      <c r="T136" s="171"/>
      <c r="AT136" s="166" t="s">
        <v>228</v>
      </c>
      <c r="AU136" s="166" t="s">
        <v>96</v>
      </c>
      <c r="AV136" s="14" t="s">
        <v>96</v>
      </c>
      <c r="AW136" s="14" t="s">
        <v>42</v>
      </c>
      <c r="AX136" s="14" t="s">
        <v>87</v>
      </c>
      <c r="AY136" s="166" t="s">
        <v>219</v>
      </c>
    </row>
    <row r="137" spans="2:65" s="14" customFormat="1" ht="11.25">
      <c r="B137" s="165"/>
      <c r="D137" s="152" t="s">
        <v>228</v>
      </c>
      <c r="E137" s="166" t="s">
        <v>1</v>
      </c>
      <c r="F137" s="167" t="s">
        <v>3775</v>
      </c>
      <c r="H137" s="168">
        <v>0.77300000000000002</v>
      </c>
      <c r="I137" s="169"/>
      <c r="L137" s="165"/>
      <c r="M137" s="170"/>
      <c r="T137" s="171"/>
      <c r="AT137" s="166" t="s">
        <v>228</v>
      </c>
      <c r="AU137" s="166" t="s">
        <v>96</v>
      </c>
      <c r="AV137" s="14" t="s">
        <v>96</v>
      </c>
      <c r="AW137" s="14" t="s">
        <v>42</v>
      </c>
      <c r="AX137" s="14" t="s">
        <v>87</v>
      </c>
      <c r="AY137" s="166" t="s">
        <v>219</v>
      </c>
    </row>
    <row r="138" spans="2:65" s="14" customFormat="1" ht="11.25">
      <c r="B138" s="165"/>
      <c r="D138" s="152" t="s">
        <v>228</v>
      </c>
      <c r="E138" s="166" t="s">
        <v>1</v>
      </c>
      <c r="F138" s="167" t="s">
        <v>3776</v>
      </c>
      <c r="H138" s="168">
        <v>0.77300000000000002</v>
      </c>
      <c r="I138" s="169"/>
      <c r="L138" s="165"/>
      <c r="M138" s="170"/>
      <c r="T138" s="171"/>
      <c r="AT138" s="166" t="s">
        <v>228</v>
      </c>
      <c r="AU138" s="166" t="s">
        <v>96</v>
      </c>
      <c r="AV138" s="14" t="s">
        <v>96</v>
      </c>
      <c r="AW138" s="14" t="s">
        <v>42</v>
      </c>
      <c r="AX138" s="14" t="s">
        <v>87</v>
      </c>
      <c r="AY138" s="166" t="s">
        <v>219</v>
      </c>
    </row>
    <row r="139" spans="2:65" s="14" customFormat="1" ht="11.25">
      <c r="B139" s="165"/>
      <c r="D139" s="152" t="s">
        <v>228</v>
      </c>
      <c r="E139" s="166" t="s">
        <v>1</v>
      </c>
      <c r="F139" s="167" t="s">
        <v>3777</v>
      </c>
      <c r="H139" s="168">
        <v>2.625</v>
      </c>
      <c r="I139" s="169"/>
      <c r="L139" s="165"/>
      <c r="M139" s="170"/>
      <c r="T139" s="171"/>
      <c r="AT139" s="166" t="s">
        <v>228</v>
      </c>
      <c r="AU139" s="166" t="s">
        <v>96</v>
      </c>
      <c r="AV139" s="14" t="s">
        <v>96</v>
      </c>
      <c r="AW139" s="14" t="s">
        <v>42</v>
      </c>
      <c r="AX139" s="14" t="s">
        <v>87</v>
      </c>
      <c r="AY139" s="166" t="s">
        <v>219</v>
      </c>
    </row>
    <row r="140" spans="2:65" s="14" customFormat="1" ht="11.25">
      <c r="B140" s="165"/>
      <c r="D140" s="152" t="s">
        <v>228</v>
      </c>
      <c r="E140" s="166" t="s">
        <v>1</v>
      </c>
      <c r="F140" s="167" t="s">
        <v>3778</v>
      </c>
      <c r="H140" s="168">
        <v>1.05</v>
      </c>
      <c r="I140" s="169"/>
      <c r="L140" s="165"/>
      <c r="M140" s="170"/>
      <c r="T140" s="171"/>
      <c r="AT140" s="166" t="s">
        <v>228</v>
      </c>
      <c r="AU140" s="166" t="s">
        <v>96</v>
      </c>
      <c r="AV140" s="14" t="s">
        <v>96</v>
      </c>
      <c r="AW140" s="14" t="s">
        <v>42</v>
      </c>
      <c r="AX140" s="14" t="s">
        <v>87</v>
      </c>
      <c r="AY140" s="166" t="s">
        <v>219</v>
      </c>
    </row>
    <row r="141" spans="2:65" s="14" customFormat="1" ht="11.25">
      <c r="B141" s="165"/>
      <c r="D141" s="152" t="s">
        <v>228</v>
      </c>
      <c r="E141" s="166" t="s">
        <v>1</v>
      </c>
      <c r="F141" s="167" t="s">
        <v>3779</v>
      </c>
      <c r="H141" s="168">
        <v>0.16200000000000001</v>
      </c>
      <c r="I141" s="169"/>
      <c r="L141" s="165"/>
      <c r="M141" s="170"/>
      <c r="T141" s="171"/>
      <c r="AT141" s="166" t="s">
        <v>228</v>
      </c>
      <c r="AU141" s="166" t="s">
        <v>96</v>
      </c>
      <c r="AV141" s="14" t="s">
        <v>96</v>
      </c>
      <c r="AW141" s="14" t="s">
        <v>42</v>
      </c>
      <c r="AX141" s="14" t="s">
        <v>87</v>
      </c>
      <c r="AY141" s="166" t="s">
        <v>219</v>
      </c>
    </row>
    <row r="142" spans="2:65" s="14" customFormat="1" ht="11.25">
      <c r="B142" s="165"/>
      <c r="D142" s="152" t="s">
        <v>228</v>
      </c>
      <c r="E142" s="166" t="s">
        <v>1</v>
      </c>
      <c r="F142" s="167" t="s">
        <v>3780</v>
      </c>
      <c r="H142" s="168">
        <v>2.2679999999999998</v>
      </c>
      <c r="I142" s="169"/>
      <c r="L142" s="165"/>
      <c r="M142" s="170"/>
      <c r="T142" s="171"/>
      <c r="AT142" s="166" t="s">
        <v>228</v>
      </c>
      <c r="AU142" s="166" t="s">
        <v>96</v>
      </c>
      <c r="AV142" s="14" t="s">
        <v>96</v>
      </c>
      <c r="AW142" s="14" t="s">
        <v>42</v>
      </c>
      <c r="AX142" s="14" t="s">
        <v>87</v>
      </c>
      <c r="AY142" s="166" t="s">
        <v>219</v>
      </c>
    </row>
    <row r="143" spans="2:65" s="14" customFormat="1" ht="11.25">
      <c r="B143" s="165"/>
      <c r="D143" s="152" t="s">
        <v>228</v>
      </c>
      <c r="E143" s="166" t="s">
        <v>1</v>
      </c>
      <c r="F143" s="167" t="s">
        <v>3781</v>
      </c>
      <c r="H143" s="168">
        <v>0.48599999999999999</v>
      </c>
      <c r="I143" s="169"/>
      <c r="L143" s="165"/>
      <c r="M143" s="170"/>
      <c r="T143" s="171"/>
      <c r="AT143" s="166" t="s">
        <v>228</v>
      </c>
      <c r="AU143" s="166" t="s">
        <v>96</v>
      </c>
      <c r="AV143" s="14" t="s">
        <v>96</v>
      </c>
      <c r="AW143" s="14" t="s">
        <v>42</v>
      </c>
      <c r="AX143" s="14" t="s">
        <v>87</v>
      </c>
      <c r="AY143" s="166" t="s">
        <v>219</v>
      </c>
    </row>
    <row r="144" spans="2:65" s="14" customFormat="1" ht="11.25">
      <c r="B144" s="165"/>
      <c r="D144" s="152" t="s">
        <v>228</v>
      </c>
      <c r="E144" s="166" t="s">
        <v>1</v>
      </c>
      <c r="F144" s="167" t="s">
        <v>3782</v>
      </c>
      <c r="H144" s="168">
        <v>2.1</v>
      </c>
      <c r="I144" s="169"/>
      <c r="L144" s="165"/>
      <c r="M144" s="170"/>
      <c r="T144" s="171"/>
      <c r="AT144" s="166" t="s">
        <v>228</v>
      </c>
      <c r="AU144" s="166" t="s">
        <v>96</v>
      </c>
      <c r="AV144" s="14" t="s">
        <v>96</v>
      </c>
      <c r="AW144" s="14" t="s">
        <v>42</v>
      </c>
      <c r="AX144" s="14" t="s">
        <v>87</v>
      </c>
      <c r="AY144" s="166" t="s">
        <v>219</v>
      </c>
    </row>
    <row r="145" spans="2:65" s="14" customFormat="1" ht="11.25">
      <c r="B145" s="165"/>
      <c r="D145" s="152" t="s">
        <v>228</v>
      </c>
      <c r="E145" s="166" t="s">
        <v>1</v>
      </c>
      <c r="F145" s="167" t="s">
        <v>3783</v>
      </c>
      <c r="H145" s="168">
        <v>1.536</v>
      </c>
      <c r="I145" s="169"/>
      <c r="L145" s="165"/>
      <c r="M145" s="170"/>
      <c r="T145" s="171"/>
      <c r="AT145" s="166" t="s">
        <v>228</v>
      </c>
      <c r="AU145" s="166" t="s">
        <v>96</v>
      </c>
      <c r="AV145" s="14" t="s">
        <v>96</v>
      </c>
      <c r="AW145" s="14" t="s">
        <v>42</v>
      </c>
      <c r="AX145" s="14" t="s">
        <v>87</v>
      </c>
      <c r="AY145" s="166" t="s">
        <v>219</v>
      </c>
    </row>
    <row r="146" spans="2:65" s="15" customFormat="1" ht="11.25">
      <c r="B146" s="172"/>
      <c r="D146" s="152" t="s">
        <v>228</v>
      </c>
      <c r="E146" s="173" t="s">
        <v>3752</v>
      </c>
      <c r="F146" s="174" t="s">
        <v>262</v>
      </c>
      <c r="H146" s="175">
        <v>22.972999999999999</v>
      </c>
      <c r="I146" s="176"/>
      <c r="L146" s="172"/>
      <c r="M146" s="177"/>
      <c r="T146" s="178"/>
      <c r="AT146" s="173" t="s">
        <v>228</v>
      </c>
      <c r="AU146" s="173" t="s">
        <v>96</v>
      </c>
      <c r="AV146" s="15" t="s">
        <v>226</v>
      </c>
      <c r="AW146" s="15" t="s">
        <v>42</v>
      </c>
      <c r="AX146" s="15" t="s">
        <v>94</v>
      </c>
      <c r="AY146" s="173" t="s">
        <v>219</v>
      </c>
    </row>
    <row r="147" spans="2:65" s="1" customFormat="1" ht="21.75" customHeight="1">
      <c r="B147" s="33"/>
      <c r="C147" s="138" t="s">
        <v>236</v>
      </c>
      <c r="D147" s="138" t="s">
        <v>221</v>
      </c>
      <c r="E147" s="139" t="s">
        <v>270</v>
      </c>
      <c r="F147" s="140" t="s">
        <v>271</v>
      </c>
      <c r="G147" s="141" t="s">
        <v>272</v>
      </c>
      <c r="H147" s="142">
        <v>36.814999999999998</v>
      </c>
      <c r="I147" s="143"/>
      <c r="J147" s="144">
        <f>ROUND(I147*H147,2)</f>
        <v>0</v>
      </c>
      <c r="K147" s="140" t="s">
        <v>254</v>
      </c>
      <c r="L147" s="33"/>
      <c r="M147" s="145" t="s">
        <v>1</v>
      </c>
      <c r="N147" s="146" t="s">
        <v>52</v>
      </c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AR147" s="149" t="s">
        <v>226</v>
      </c>
      <c r="AT147" s="149" t="s">
        <v>221</v>
      </c>
      <c r="AU147" s="149" t="s">
        <v>96</v>
      </c>
      <c r="AY147" s="17" t="s">
        <v>219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7" t="s">
        <v>94</v>
      </c>
      <c r="BK147" s="150">
        <f>ROUND(I147*H147,2)</f>
        <v>0</v>
      </c>
      <c r="BL147" s="17" t="s">
        <v>226</v>
      </c>
      <c r="BM147" s="149" t="s">
        <v>3784</v>
      </c>
    </row>
    <row r="148" spans="2:65" s="1" customFormat="1" ht="11.25">
      <c r="B148" s="33"/>
      <c r="D148" s="179" t="s">
        <v>256</v>
      </c>
      <c r="F148" s="180" t="s">
        <v>274</v>
      </c>
      <c r="I148" s="181"/>
      <c r="L148" s="33"/>
      <c r="M148" s="182"/>
      <c r="T148" s="57"/>
      <c r="AT148" s="17" t="s">
        <v>256</v>
      </c>
      <c r="AU148" s="17" t="s">
        <v>96</v>
      </c>
    </row>
    <row r="149" spans="2:65" s="14" customFormat="1" ht="11.25">
      <c r="B149" s="165"/>
      <c r="D149" s="152" t="s">
        <v>228</v>
      </c>
      <c r="E149" s="166" t="s">
        <v>1</v>
      </c>
      <c r="F149" s="167" t="s">
        <v>3785</v>
      </c>
      <c r="H149" s="168">
        <v>36.814999999999998</v>
      </c>
      <c r="I149" s="169"/>
      <c r="L149" s="165"/>
      <c r="M149" s="170"/>
      <c r="T149" s="171"/>
      <c r="AT149" s="166" t="s">
        <v>228</v>
      </c>
      <c r="AU149" s="166" t="s">
        <v>96</v>
      </c>
      <c r="AV149" s="14" t="s">
        <v>96</v>
      </c>
      <c r="AW149" s="14" t="s">
        <v>42</v>
      </c>
      <c r="AX149" s="14" t="s">
        <v>87</v>
      </c>
      <c r="AY149" s="166" t="s">
        <v>219</v>
      </c>
    </row>
    <row r="150" spans="2:65" s="15" customFormat="1" ht="11.25">
      <c r="B150" s="172"/>
      <c r="D150" s="152" t="s">
        <v>228</v>
      </c>
      <c r="E150" s="173" t="s">
        <v>3380</v>
      </c>
      <c r="F150" s="174" t="s">
        <v>262</v>
      </c>
      <c r="H150" s="175">
        <v>36.814999999999998</v>
      </c>
      <c r="I150" s="176"/>
      <c r="L150" s="172"/>
      <c r="M150" s="177"/>
      <c r="T150" s="178"/>
      <c r="AT150" s="173" t="s">
        <v>228</v>
      </c>
      <c r="AU150" s="173" t="s">
        <v>96</v>
      </c>
      <c r="AV150" s="15" t="s">
        <v>226</v>
      </c>
      <c r="AW150" s="15" t="s">
        <v>42</v>
      </c>
      <c r="AX150" s="15" t="s">
        <v>94</v>
      </c>
      <c r="AY150" s="173" t="s">
        <v>219</v>
      </c>
    </row>
    <row r="151" spans="2:65" s="1" customFormat="1" ht="16.5" customHeight="1">
      <c r="B151" s="33"/>
      <c r="C151" s="138" t="s">
        <v>226</v>
      </c>
      <c r="D151" s="138" t="s">
        <v>221</v>
      </c>
      <c r="E151" s="139" t="s">
        <v>317</v>
      </c>
      <c r="F151" s="140" t="s">
        <v>318</v>
      </c>
      <c r="G151" s="141" t="s">
        <v>319</v>
      </c>
      <c r="H151" s="142">
        <v>73.63</v>
      </c>
      <c r="I151" s="143"/>
      <c r="J151" s="144">
        <f>ROUND(I151*H151,2)</f>
        <v>0</v>
      </c>
      <c r="K151" s="140" t="s">
        <v>2740</v>
      </c>
      <c r="L151" s="33"/>
      <c r="M151" s="145" t="s">
        <v>1</v>
      </c>
      <c r="N151" s="146" t="s">
        <v>52</v>
      </c>
      <c r="P151" s="147">
        <f>O151*H151</f>
        <v>0</v>
      </c>
      <c r="Q151" s="147">
        <v>0</v>
      </c>
      <c r="R151" s="147">
        <f>Q151*H151</f>
        <v>0</v>
      </c>
      <c r="S151" s="147">
        <v>0</v>
      </c>
      <c r="T151" s="148">
        <f>S151*H151</f>
        <v>0</v>
      </c>
      <c r="AR151" s="149" t="s">
        <v>226</v>
      </c>
      <c r="AT151" s="149" t="s">
        <v>221</v>
      </c>
      <c r="AU151" s="149" t="s">
        <v>96</v>
      </c>
      <c r="AY151" s="17" t="s">
        <v>219</v>
      </c>
      <c r="BE151" s="150">
        <f>IF(N151="základní",J151,0)</f>
        <v>0</v>
      </c>
      <c r="BF151" s="150">
        <f>IF(N151="snížená",J151,0)</f>
        <v>0</v>
      </c>
      <c r="BG151" s="150">
        <f>IF(N151="zákl. přenesená",J151,0)</f>
        <v>0</v>
      </c>
      <c r="BH151" s="150">
        <f>IF(N151="sníž. přenesená",J151,0)</f>
        <v>0</v>
      </c>
      <c r="BI151" s="150">
        <f>IF(N151="nulová",J151,0)</f>
        <v>0</v>
      </c>
      <c r="BJ151" s="17" t="s">
        <v>94</v>
      </c>
      <c r="BK151" s="150">
        <f>ROUND(I151*H151,2)</f>
        <v>0</v>
      </c>
      <c r="BL151" s="17" t="s">
        <v>226</v>
      </c>
      <c r="BM151" s="149" t="s">
        <v>3786</v>
      </c>
    </row>
    <row r="152" spans="2:65" s="14" customFormat="1" ht="11.25">
      <c r="B152" s="165"/>
      <c r="D152" s="152" t="s">
        <v>228</v>
      </c>
      <c r="E152" s="166" t="s">
        <v>1</v>
      </c>
      <c r="F152" s="167" t="s">
        <v>3697</v>
      </c>
      <c r="H152" s="168">
        <v>73.63</v>
      </c>
      <c r="I152" s="169"/>
      <c r="L152" s="165"/>
      <c r="M152" s="170"/>
      <c r="T152" s="171"/>
      <c r="AT152" s="166" t="s">
        <v>228</v>
      </c>
      <c r="AU152" s="166" t="s">
        <v>96</v>
      </c>
      <c r="AV152" s="14" t="s">
        <v>96</v>
      </c>
      <c r="AW152" s="14" t="s">
        <v>42</v>
      </c>
      <c r="AX152" s="14" t="s">
        <v>94</v>
      </c>
      <c r="AY152" s="166" t="s">
        <v>219</v>
      </c>
    </row>
    <row r="153" spans="2:65" s="1" customFormat="1" ht="16.5" customHeight="1">
      <c r="B153" s="33"/>
      <c r="C153" s="138" t="s">
        <v>269</v>
      </c>
      <c r="D153" s="138" t="s">
        <v>221</v>
      </c>
      <c r="E153" s="139" t="s">
        <v>346</v>
      </c>
      <c r="F153" s="140" t="s">
        <v>347</v>
      </c>
      <c r="G153" s="141" t="s">
        <v>272</v>
      </c>
      <c r="H153" s="142">
        <v>36.814999999999998</v>
      </c>
      <c r="I153" s="143"/>
      <c r="J153" s="144">
        <f>ROUND(I153*H153,2)</f>
        <v>0</v>
      </c>
      <c r="K153" s="140" t="s">
        <v>254</v>
      </c>
      <c r="L153" s="33"/>
      <c r="M153" s="145" t="s">
        <v>1</v>
      </c>
      <c r="N153" s="146" t="s">
        <v>52</v>
      </c>
      <c r="P153" s="147">
        <f>O153*H153</f>
        <v>0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AR153" s="149" t="s">
        <v>226</v>
      </c>
      <c r="AT153" s="149" t="s">
        <v>221</v>
      </c>
      <c r="AU153" s="149" t="s">
        <v>96</v>
      </c>
      <c r="AY153" s="17" t="s">
        <v>219</v>
      </c>
      <c r="BE153" s="150">
        <f>IF(N153="základní",J153,0)</f>
        <v>0</v>
      </c>
      <c r="BF153" s="150">
        <f>IF(N153="snížená",J153,0)</f>
        <v>0</v>
      </c>
      <c r="BG153" s="150">
        <f>IF(N153="zákl. přenesená",J153,0)</f>
        <v>0</v>
      </c>
      <c r="BH153" s="150">
        <f>IF(N153="sníž. přenesená",J153,0)</f>
        <v>0</v>
      </c>
      <c r="BI153" s="150">
        <f>IF(N153="nulová",J153,0)</f>
        <v>0</v>
      </c>
      <c r="BJ153" s="17" t="s">
        <v>94</v>
      </c>
      <c r="BK153" s="150">
        <f>ROUND(I153*H153,2)</f>
        <v>0</v>
      </c>
      <c r="BL153" s="17" t="s">
        <v>226</v>
      </c>
      <c r="BM153" s="149" t="s">
        <v>3787</v>
      </c>
    </row>
    <row r="154" spans="2:65" s="1" customFormat="1" ht="11.25">
      <c r="B154" s="33"/>
      <c r="D154" s="179" t="s">
        <v>256</v>
      </c>
      <c r="F154" s="180" t="s">
        <v>349</v>
      </c>
      <c r="I154" s="181"/>
      <c r="L154" s="33"/>
      <c r="M154" s="182"/>
      <c r="T154" s="57"/>
      <c r="AT154" s="17" t="s">
        <v>256</v>
      </c>
      <c r="AU154" s="17" t="s">
        <v>96</v>
      </c>
    </row>
    <row r="155" spans="2:65" s="14" customFormat="1" ht="11.25">
      <c r="B155" s="165"/>
      <c r="D155" s="152" t="s">
        <v>228</v>
      </c>
      <c r="E155" s="166" t="s">
        <v>1</v>
      </c>
      <c r="F155" s="167" t="s">
        <v>3380</v>
      </c>
      <c r="H155" s="168">
        <v>36.814999999999998</v>
      </c>
      <c r="I155" s="169"/>
      <c r="L155" s="165"/>
      <c r="M155" s="170"/>
      <c r="T155" s="171"/>
      <c r="AT155" s="166" t="s">
        <v>228</v>
      </c>
      <c r="AU155" s="166" t="s">
        <v>96</v>
      </c>
      <c r="AV155" s="14" t="s">
        <v>96</v>
      </c>
      <c r="AW155" s="14" t="s">
        <v>42</v>
      </c>
      <c r="AX155" s="14" t="s">
        <v>94</v>
      </c>
      <c r="AY155" s="166" t="s">
        <v>219</v>
      </c>
    </row>
    <row r="156" spans="2:65" s="1" customFormat="1" ht="16.5" customHeight="1">
      <c r="B156" s="33"/>
      <c r="C156" s="138" t="s">
        <v>277</v>
      </c>
      <c r="D156" s="138" t="s">
        <v>221</v>
      </c>
      <c r="E156" s="139" t="s">
        <v>3788</v>
      </c>
      <c r="F156" s="140" t="s">
        <v>3789</v>
      </c>
      <c r="G156" s="141" t="s">
        <v>272</v>
      </c>
      <c r="H156" s="142">
        <v>3.24</v>
      </c>
      <c r="I156" s="143"/>
      <c r="J156" s="144">
        <f>ROUND(I156*H156,2)</f>
        <v>0</v>
      </c>
      <c r="K156" s="140" t="s">
        <v>254</v>
      </c>
      <c r="L156" s="33"/>
      <c r="M156" s="145" t="s">
        <v>1</v>
      </c>
      <c r="N156" s="146" t="s">
        <v>52</v>
      </c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AR156" s="149" t="s">
        <v>226</v>
      </c>
      <c r="AT156" s="149" t="s">
        <v>221</v>
      </c>
      <c r="AU156" s="149" t="s">
        <v>96</v>
      </c>
      <c r="AY156" s="17" t="s">
        <v>219</v>
      </c>
      <c r="BE156" s="150">
        <f>IF(N156="základní",J156,0)</f>
        <v>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7" t="s">
        <v>94</v>
      </c>
      <c r="BK156" s="150">
        <f>ROUND(I156*H156,2)</f>
        <v>0</v>
      </c>
      <c r="BL156" s="17" t="s">
        <v>226</v>
      </c>
      <c r="BM156" s="149" t="s">
        <v>3790</v>
      </c>
    </row>
    <row r="157" spans="2:65" s="1" customFormat="1" ht="11.25">
      <c r="B157" s="33"/>
      <c r="D157" s="179" t="s">
        <v>256</v>
      </c>
      <c r="F157" s="180" t="s">
        <v>3791</v>
      </c>
      <c r="I157" s="181"/>
      <c r="L157" s="33"/>
      <c r="M157" s="182"/>
      <c r="T157" s="57"/>
      <c r="AT157" s="17" t="s">
        <v>256</v>
      </c>
      <c r="AU157" s="17" t="s">
        <v>96</v>
      </c>
    </row>
    <row r="158" spans="2:65" s="12" customFormat="1" ht="11.25">
      <c r="B158" s="151"/>
      <c r="D158" s="152" t="s">
        <v>228</v>
      </c>
      <c r="E158" s="153" t="s">
        <v>1</v>
      </c>
      <c r="F158" s="154" t="s">
        <v>3767</v>
      </c>
      <c r="H158" s="153" t="s">
        <v>1</v>
      </c>
      <c r="I158" s="155"/>
      <c r="L158" s="151"/>
      <c r="M158" s="156"/>
      <c r="T158" s="157"/>
      <c r="AT158" s="153" t="s">
        <v>228</v>
      </c>
      <c r="AU158" s="153" t="s">
        <v>96</v>
      </c>
      <c r="AV158" s="12" t="s">
        <v>94</v>
      </c>
      <c r="AW158" s="12" t="s">
        <v>42</v>
      </c>
      <c r="AX158" s="12" t="s">
        <v>87</v>
      </c>
      <c r="AY158" s="153" t="s">
        <v>219</v>
      </c>
    </row>
    <row r="159" spans="2:65" s="14" customFormat="1" ht="11.25">
      <c r="B159" s="165"/>
      <c r="D159" s="152" t="s">
        <v>228</v>
      </c>
      <c r="E159" s="166" t="s">
        <v>1</v>
      </c>
      <c r="F159" s="167" t="s">
        <v>3792</v>
      </c>
      <c r="H159" s="168">
        <v>3.24</v>
      </c>
      <c r="I159" s="169"/>
      <c r="L159" s="165"/>
      <c r="M159" s="170"/>
      <c r="T159" s="171"/>
      <c r="AT159" s="166" t="s">
        <v>228</v>
      </c>
      <c r="AU159" s="166" t="s">
        <v>96</v>
      </c>
      <c r="AV159" s="14" t="s">
        <v>96</v>
      </c>
      <c r="AW159" s="14" t="s">
        <v>42</v>
      </c>
      <c r="AX159" s="14" t="s">
        <v>87</v>
      </c>
      <c r="AY159" s="166" t="s">
        <v>219</v>
      </c>
    </row>
    <row r="160" spans="2:65" s="15" customFormat="1" ht="11.25">
      <c r="B160" s="172"/>
      <c r="D160" s="152" t="s">
        <v>228</v>
      </c>
      <c r="E160" s="173" t="s">
        <v>3395</v>
      </c>
      <c r="F160" s="174" t="s">
        <v>262</v>
      </c>
      <c r="H160" s="175">
        <v>3.24</v>
      </c>
      <c r="I160" s="176"/>
      <c r="L160" s="172"/>
      <c r="M160" s="177"/>
      <c r="T160" s="178"/>
      <c r="AT160" s="173" t="s">
        <v>228</v>
      </c>
      <c r="AU160" s="173" t="s">
        <v>96</v>
      </c>
      <c r="AV160" s="15" t="s">
        <v>226</v>
      </c>
      <c r="AW160" s="15" t="s">
        <v>42</v>
      </c>
      <c r="AX160" s="15" t="s">
        <v>94</v>
      </c>
      <c r="AY160" s="173" t="s">
        <v>219</v>
      </c>
    </row>
    <row r="161" spans="2:65" s="11" customFormat="1" ht="22.9" customHeight="1">
      <c r="B161" s="126"/>
      <c r="D161" s="127" t="s">
        <v>86</v>
      </c>
      <c r="E161" s="136" t="s">
        <v>96</v>
      </c>
      <c r="F161" s="136" t="s">
        <v>1915</v>
      </c>
      <c r="I161" s="129"/>
      <c r="J161" s="137">
        <f>BK161</f>
        <v>0</v>
      </c>
      <c r="L161" s="126"/>
      <c r="M161" s="131"/>
      <c r="P161" s="132">
        <f>SUM(P162:P229)</f>
        <v>0</v>
      </c>
      <c r="R161" s="132">
        <f>SUM(R162:R229)</f>
        <v>92.200799719999992</v>
      </c>
      <c r="T161" s="133">
        <f>SUM(T162:T229)</f>
        <v>0</v>
      </c>
      <c r="AR161" s="127" t="s">
        <v>94</v>
      </c>
      <c r="AT161" s="134" t="s">
        <v>86</v>
      </c>
      <c r="AU161" s="134" t="s">
        <v>94</v>
      </c>
      <c r="AY161" s="127" t="s">
        <v>219</v>
      </c>
      <c r="BK161" s="135">
        <f>SUM(BK162:BK229)</f>
        <v>0</v>
      </c>
    </row>
    <row r="162" spans="2:65" s="1" customFormat="1" ht="16.5" customHeight="1">
      <c r="B162" s="33"/>
      <c r="C162" s="138" t="s">
        <v>288</v>
      </c>
      <c r="D162" s="138" t="s">
        <v>221</v>
      </c>
      <c r="E162" s="139" t="s">
        <v>1917</v>
      </c>
      <c r="F162" s="140" t="s">
        <v>1918</v>
      </c>
      <c r="G162" s="141" t="s">
        <v>224</v>
      </c>
      <c r="H162" s="142">
        <v>72.400000000000006</v>
      </c>
      <c r="I162" s="143"/>
      <c r="J162" s="144">
        <f>ROUND(I162*H162,2)</f>
        <v>0</v>
      </c>
      <c r="K162" s="140" t="s">
        <v>254</v>
      </c>
      <c r="L162" s="33"/>
      <c r="M162" s="145" t="s">
        <v>1</v>
      </c>
      <c r="N162" s="146" t="s">
        <v>52</v>
      </c>
      <c r="P162" s="147">
        <f>O162*H162</f>
        <v>0</v>
      </c>
      <c r="Q162" s="147">
        <v>3.1E-4</v>
      </c>
      <c r="R162" s="147">
        <f>Q162*H162</f>
        <v>2.2444000000000002E-2</v>
      </c>
      <c r="S162" s="147">
        <v>0</v>
      </c>
      <c r="T162" s="148">
        <f>S162*H162</f>
        <v>0</v>
      </c>
      <c r="AR162" s="149" t="s">
        <v>226</v>
      </c>
      <c r="AT162" s="149" t="s">
        <v>221</v>
      </c>
      <c r="AU162" s="149" t="s">
        <v>96</v>
      </c>
      <c r="AY162" s="17" t="s">
        <v>219</v>
      </c>
      <c r="BE162" s="150">
        <f>IF(N162="základní",J162,0)</f>
        <v>0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7" t="s">
        <v>94</v>
      </c>
      <c r="BK162" s="150">
        <f>ROUND(I162*H162,2)</f>
        <v>0</v>
      </c>
      <c r="BL162" s="17" t="s">
        <v>226</v>
      </c>
      <c r="BM162" s="149" t="s">
        <v>3793</v>
      </c>
    </row>
    <row r="163" spans="2:65" s="1" customFormat="1" ht="11.25">
      <c r="B163" s="33"/>
      <c r="D163" s="179" t="s">
        <v>256</v>
      </c>
      <c r="F163" s="180" t="s">
        <v>1920</v>
      </c>
      <c r="I163" s="181"/>
      <c r="L163" s="33"/>
      <c r="M163" s="182"/>
      <c r="T163" s="57"/>
      <c r="AT163" s="17" t="s">
        <v>256</v>
      </c>
      <c r="AU163" s="17" t="s">
        <v>96</v>
      </c>
    </row>
    <row r="164" spans="2:65" s="12" customFormat="1" ht="11.25">
      <c r="B164" s="151"/>
      <c r="D164" s="152" t="s">
        <v>228</v>
      </c>
      <c r="E164" s="153" t="s">
        <v>1</v>
      </c>
      <c r="F164" s="154" t="s">
        <v>3767</v>
      </c>
      <c r="H164" s="153" t="s">
        <v>1</v>
      </c>
      <c r="I164" s="155"/>
      <c r="L164" s="151"/>
      <c r="M164" s="156"/>
      <c r="T164" s="157"/>
      <c r="AT164" s="153" t="s">
        <v>228</v>
      </c>
      <c r="AU164" s="153" t="s">
        <v>96</v>
      </c>
      <c r="AV164" s="12" t="s">
        <v>94</v>
      </c>
      <c r="AW164" s="12" t="s">
        <v>42</v>
      </c>
      <c r="AX164" s="12" t="s">
        <v>87</v>
      </c>
      <c r="AY164" s="153" t="s">
        <v>219</v>
      </c>
    </row>
    <row r="165" spans="2:65" s="14" customFormat="1" ht="11.25">
      <c r="B165" s="165"/>
      <c r="D165" s="152" t="s">
        <v>228</v>
      </c>
      <c r="E165" s="166" t="s">
        <v>1</v>
      </c>
      <c r="F165" s="167" t="s">
        <v>3794</v>
      </c>
      <c r="H165" s="168">
        <v>72.400000000000006</v>
      </c>
      <c r="I165" s="169"/>
      <c r="L165" s="165"/>
      <c r="M165" s="170"/>
      <c r="T165" s="171"/>
      <c r="AT165" s="166" t="s">
        <v>228</v>
      </c>
      <c r="AU165" s="166" t="s">
        <v>96</v>
      </c>
      <c r="AV165" s="14" t="s">
        <v>96</v>
      </c>
      <c r="AW165" s="14" t="s">
        <v>42</v>
      </c>
      <c r="AX165" s="14" t="s">
        <v>87</v>
      </c>
      <c r="AY165" s="166" t="s">
        <v>219</v>
      </c>
    </row>
    <row r="166" spans="2:65" s="15" customFormat="1" ht="11.25">
      <c r="B166" s="172"/>
      <c r="D166" s="152" t="s">
        <v>228</v>
      </c>
      <c r="E166" s="173" t="s">
        <v>3748</v>
      </c>
      <c r="F166" s="174" t="s">
        <v>262</v>
      </c>
      <c r="H166" s="175">
        <v>72.400000000000006</v>
      </c>
      <c r="I166" s="176"/>
      <c r="L166" s="172"/>
      <c r="M166" s="177"/>
      <c r="T166" s="178"/>
      <c r="AT166" s="173" t="s">
        <v>228</v>
      </c>
      <c r="AU166" s="173" t="s">
        <v>96</v>
      </c>
      <c r="AV166" s="15" t="s">
        <v>226</v>
      </c>
      <c r="AW166" s="15" t="s">
        <v>42</v>
      </c>
      <c r="AX166" s="15" t="s">
        <v>94</v>
      </c>
      <c r="AY166" s="173" t="s">
        <v>219</v>
      </c>
    </row>
    <row r="167" spans="2:65" s="1" customFormat="1" ht="16.5" customHeight="1">
      <c r="B167" s="33"/>
      <c r="C167" s="183" t="s">
        <v>295</v>
      </c>
      <c r="D167" s="183" t="s">
        <v>472</v>
      </c>
      <c r="E167" s="184" t="s">
        <v>3795</v>
      </c>
      <c r="F167" s="185" t="s">
        <v>3796</v>
      </c>
      <c r="G167" s="186" t="s">
        <v>224</v>
      </c>
      <c r="H167" s="187">
        <v>76.02</v>
      </c>
      <c r="I167" s="188"/>
      <c r="J167" s="189">
        <f>ROUND(I167*H167,2)</f>
        <v>0</v>
      </c>
      <c r="K167" s="185" t="s">
        <v>2740</v>
      </c>
      <c r="L167" s="190"/>
      <c r="M167" s="191" t="s">
        <v>1</v>
      </c>
      <c r="N167" s="192" t="s">
        <v>52</v>
      </c>
      <c r="P167" s="147">
        <f>O167*H167</f>
        <v>0</v>
      </c>
      <c r="Q167" s="147">
        <v>2.9999999999999997E-4</v>
      </c>
      <c r="R167" s="147">
        <f>Q167*H167</f>
        <v>2.2805999999999996E-2</v>
      </c>
      <c r="S167" s="147">
        <v>0</v>
      </c>
      <c r="T167" s="148">
        <f>S167*H167</f>
        <v>0</v>
      </c>
      <c r="AR167" s="149" t="s">
        <v>295</v>
      </c>
      <c r="AT167" s="149" t="s">
        <v>472</v>
      </c>
      <c r="AU167" s="149" t="s">
        <v>96</v>
      </c>
      <c r="AY167" s="17" t="s">
        <v>219</v>
      </c>
      <c r="BE167" s="150">
        <f>IF(N167="základní",J167,0)</f>
        <v>0</v>
      </c>
      <c r="BF167" s="150">
        <f>IF(N167="snížená",J167,0)</f>
        <v>0</v>
      </c>
      <c r="BG167" s="150">
        <f>IF(N167="zákl. přenesená",J167,0)</f>
        <v>0</v>
      </c>
      <c r="BH167" s="150">
        <f>IF(N167="sníž. přenesená",J167,0)</f>
        <v>0</v>
      </c>
      <c r="BI167" s="150">
        <f>IF(N167="nulová",J167,0)</f>
        <v>0</v>
      </c>
      <c r="BJ167" s="17" t="s">
        <v>94</v>
      </c>
      <c r="BK167" s="150">
        <f>ROUND(I167*H167,2)</f>
        <v>0</v>
      </c>
      <c r="BL167" s="17" t="s">
        <v>226</v>
      </c>
      <c r="BM167" s="149" t="s">
        <v>3797</v>
      </c>
    </row>
    <row r="168" spans="2:65" s="14" customFormat="1" ht="11.25">
      <c r="B168" s="165"/>
      <c r="D168" s="152" t="s">
        <v>228</v>
      </c>
      <c r="E168" s="166" t="s">
        <v>1</v>
      </c>
      <c r="F168" s="167" t="s">
        <v>3798</v>
      </c>
      <c r="H168" s="168">
        <v>76.02</v>
      </c>
      <c r="I168" s="169"/>
      <c r="L168" s="165"/>
      <c r="M168" s="170"/>
      <c r="T168" s="171"/>
      <c r="AT168" s="166" t="s">
        <v>228</v>
      </c>
      <c r="AU168" s="166" t="s">
        <v>96</v>
      </c>
      <c r="AV168" s="14" t="s">
        <v>96</v>
      </c>
      <c r="AW168" s="14" t="s">
        <v>42</v>
      </c>
      <c r="AX168" s="14" t="s">
        <v>94</v>
      </c>
      <c r="AY168" s="166" t="s">
        <v>219</v>
      </c>
    </row>
    <row r="169" spans="2:65" s="1" customFormat="1" ht="16.5" customHeight="1">
      <c r="B169" s="33"/>
      <c r="C169" s="138" t="s">
        <v>301</v>
      </c>
      <c r="D169" s="138" t="s">
        <v>221</v>
      </c>
      <c r="E169" s="139" t="s">
        <v>3799</v>
      </c>
      <c r="F169" s="140" t="s">
        <v>3800</v>
      </c>
      <c r="G169" s="141" t="s">
        <v>272</v>
      </c>
      <c r="H169" s="142">
        <v>4.05</v>
      </c>
      <c r="I169" s="143"/>
      <c r="J169" s="144">
        <f>ROUND(I169*H169,2)</f>
        <v>0</v>
      </c>
      <c r="K169" s="140" t="s">
        <v>254</v>
      </c>
      <c r="L169" s="33"/>
      <c r="M169" s="145" t="s">
        <v>1</v>
      </c>
      <c r="N169" s="146" t="s">
        <v>52</v>
      </c>
      <c r="P169" s="147">
        <f>O169*H169</f>
        <v>0</v>
      </c>
      <c r="Q169" s="147">
        <v>1.92</v>
      </c>
      <c r="R169" s="147">
        <f>Q169*H169</f>
        <v>7.7759999999999998</v>
      </c>
      <c r="S169" s="147">
        <v>0</v>
      </c>
      <c r="T169" s="148">
        <f>S169*H169</f>
        <v>0</v>
      </c>
      <c r="AR169" s="149" t="s">
        <v>226</v>
      </c>
      <c r="AT169" s="149" t="s">
        <v>221</v>
      </c>
      <c r="AU169" s="149" t="s">
        <v>96</v>
      </c>
      <c r="AY169" s="17" t="s">
        <v>219</v>
      </c>
      <c r="BE169" s="150">
        <f>IF(N169="základní",J169,0)</f>
        <v>0</v>
      </c>
      <c r="BF169" s="150">
        <f>IF(N169="snížená",J169,0)</f>
        <v>0</v>
      </c>
      <c r="BG169" s="150">
        <f>IF(N169="zákl. přenesená",J169,0)</f>
        <v>0</v>
      </c>
      <c r="BH169" s="150">
        <f>IF(N169="sníž. přenesená",J169,0)</f>
        <v>0</v>
      </c>
      <c r="BI169" s="150">
        <f>IF(N169="nulová",J169,0)</f>
        <v>0</v>
      </c>
      <c r="BJ169" s="17" t="s">
        <v>94</v>
      </c>
      <c r="BK169" s="150">
        <f>ROUND(I169*H169,2)</f>
        <v>0</v>
      </c>
      <c r="BL169" s="17" t="s">
        <v>226</v>
      </c>
      <c r="BM169" s="149" t="s">
        <v>3801</v>
      </c>
    </row>
    <row r="170" spans="2:65" s="1" customFormat="1" ht="11.25">
      <c r="B170" s="33"/>
      <c r="D170" s="179" t="s">
        <v>256</v>
      </c>
      <c r="F170" s="180" t="s">
        <v>3802</v>
      </c>
      <c r="I170" s="181"/>
      <c r="L170" s="33"/>
      <c r="M170" s="182"/>
      <c r="T170" s="57"/>
      <c r="AT170" s="17" t="s">
        <v>256</v>
      </c>
      <c r="AU170" s="17" t="s">
        <v>96</v>
      </c>
    </row>
    <row r="171" spans="2:65" s="12" customFormat="1" ht="11.25">
      <c r="B171" s="151"/>
      <c r="D171" s="152" t="s">
        <v>228</v>
      </c>
      <c r="E171" s="153" t="s">
        <v>1</v>
      </c>
      <c r="F171" s="154" t="s">
        <v>3767</v>
      </c>
      <c r="H171" s="153" t="s">
        <v>1</v>
      </c>
      <c r="I171" s="155"/>
      <c r="L171" s="151"/>
      <c r="M171" s="156"/>
      <c r="T171" s="157"/>
      <c r="AT171" s="153" t="s">
        <v>228</v>
      </c>
      <c r="AU171" s="153" t="s">
        <v>96</v>
      </c>
      <c r="AV171" s="12" t="s">
        <v>94</v>
      </c>
      <c r="AW171" s="12" t="s">
        <v>42</v>
      </c>
      <c r="AX171" s="12" t="s">
        <v>87</v>
      </c>
      <c r="AY171" s="153" t="s">
        <v>219</v>
      </c>
    </row>
    <row r="172" spans="2:65" s="14" customFormat="1" ht="11.25">
      <c r="B172" s="165"/>
      <c r="D172" s="152" t="s">
        <v>228</v>
      </c>
      <c r="E172" s="166" t="s">
        <v>1</v>
      </c>
      <c r="F172" s="167" t="s">
        <v>3803</v>
      </c>
      <c r="H172" s="168">
        <v>4.05</v>
      </c>
      <c r="I172" s="169"/>
      <c r="L172" s="165"/>
      <c r="M172" s="170"/>
      <c r="T172" s="171"/>
      <c r="AT172" s="166" t="s">
        <v>228</v>
      </c>
      <c r="AU172" s="166" t="s">
        <v>96</v>
      </c>
      <c r="AV172" s="14" t="s">
        <v>96</v>
      </c>
      <c r="AW172" s="14" t="s">
        <v>42</v>
      </c>
      <c r="AX172" s="14" t="s">
        <v>94</v>
      </c>
      <c r="AY172" s="166" t="s">
        <v>219</v>
      </c>
    </row>
    <row r="173" spans="2:65" s="1" customFormat="1" ht="16.5" customHeight="1">
      <c r="B173" s="33"/>
      <c r="C173" s="138" t="s">
        <v>170</v>
      </c>
      <c r="D173" s="138" t="s">
        <v>221</v>
      </c>
      <c r="E173" s="139" t="s">
        <v>3804</v>
      </c>
      <c r="F173" s="140" t="s">
        <v>3805</v>
      </c>
      <c r="G173" s="141" t="s">
        <v>272</v>
      </c>
      <c r="H173" s="142">
        <v>1.81</v>
      </c>
      <c r="I173" s="143"/>
      <c r="J173" s="144">
        <f>ROUND(I173*H173,2)</f>
        <v>0</v>
      </c>
      <c r="K173" s="140" t="s">
        <v>254</v>
      </c>
      <c r="L173" s="33"/>
      <c r="M173" s="145" t="s">
        <v>1</v>
      </c>
      <c r="N173" s="146" t="s">
        <v>52</v>
      </c>
      <c r="P173" s="147">
        <f>O173*H173</f>
        <v>0</v>
      </c>
      <c r="Q173" s="147">
        <v>1.98</v>
      </c>
      <c r="R173" s="147">
        <f>Q173*H173</f>
        <v>3.5838000000000001</v>
      </c>
      <c r="S173" s="147">
        <v>0</v>
      </c>
      <c r="T173" s="148">
        <f>S173*H173</f>
        <v>0</v>
      </c>
      <c r="AR173" s="149" t="s">
        <v>226</v>
      </c>
      <c r="AT173" s="149" t="s">
        <v>221</v>
      </c>
      <c r="AU173" s="149" t="s">
        <v>96</v>
      </c>
      <c r="AY173" s="17" t="s">
        <v>219</v>
      </c>
      <c r="BE173" s="150">
        <f>IF(N173="základní",J173,0)</f>
        <v>0</v>
      </c>
      <c r="BF173" s="150">
        <f>IF(N173="snížená",J173,0)</f>
        <v>0</v>
      </c>
      <c r="BG173" s="150">
        <f>IF(N173="zákl. přenesená",J173,0)</f>
        <v>0</v>
      </c>
      <c r="BH173" s="150">
        <f>IF(N173="sníž. přenesená",J173,0)</f>
        <v>0</v>
      </c>
      <c r="BI173" s="150">
        <f>IF(N173="nulová",J173,0)</f>
        <v>0</v>
      </c>
      <c r="BJ173" s="17" t="s">
        <v>94</v>
      </c>
      <c r="BK173" s="150">
        <f>ROUND(I173*H173,2)</f>
        <v>0</v>
      </c>
      <c r="BL173" s="17" t="s">
        <v>226</v>
      </c>
      <c r="BM173" s="149" t="s">
        <v>3806</v>
      </c>
    </row>
    <row r="174" spans="2:65" s="1" customFormat="1" ht="11.25">
      <c r="B174" s="33"/>
      <c r="D174" s="179" t="s">
        <v>256</v>
      </c>
      <c r="F174" s="180" t="s">
        <v>3807</v>
      </c>
      <c r="I174" s="181"/>
      <c r="L174" s="33"/>
      <c r="M174" s="182"/>
      <c r="T174" s="57"/>
      <c r="AT174" s="17" t="s">
        <v>256</v>
      </c>
      <c r="AU174" s="17" t="s">
        <v>96</v>
      </c>
    </row>
    <row r="175" spans="2:65" s="12" customFormat="1" ht="11.25">
      <c r="B175" s="151"/>
      <c r="D175" s="152" t="s">
        <v>228</v>
      </c>
      <c r="E175" s="153" t="s">
        <v>1</v>
      </c>
      <c r="F175" s="154" t="s">
        <v>3767</v>
      </c>
      <c r="H175" s="153" t="s">
        <v>1</v>
      </c>
      <c r="I175" s="155"/>
      <c r="L175" s="151"/>
      <c r="M175" s="156"/>
      <c r="T175" s="157"/>
      <c r="AT175" s="153" t="s">
        <v>228</v>
      </c>
      <c r="AU175" s="153" t="s">
        <v>96</v>
      </c>
      <c r="AV175" s="12" t="s">
        <v>94</v>
      </c>
      <c r="AW175" s="12" t="s">
        <v>42</v>
      </c>
      <c r="AX175" s="12" t="s">
        <v>87</v>
      </c>
      <c r="AY175" s="153" t="s">
        <v>219</v>
      </c>
    </row>
    <row r="176" spans="2:65" s="12" customFormat="1" ht="11.25">
      <c r="B176" s="151"/>
      <c r="D176" s="152" t="s">
        <v>228</v>
      </c>
      <c r="E176" s="153" t="s">
        <v>1</v>
      </c>
      <c r="F176" s="154" t="s">
        <v>3808</v>
      </c>
      <c r="H176" s="153" t="s">
        <v>1</v>
      </c>
      <c r="I176" s="155"/>
      <c r="L176" s="151"/>
      <c r="M176" s="156"/>
      <c r="T176" s="157"/>
      <c r="AT176" s="153" t="s">
        <v>228</v>
      </c>
      <c r="AU176" s="153" t="s">
        <v>96</v>
      </c>
      <c r="AV176" s="12" t="s">
        <v>94</v>
      </c>
      <c r="AW176" s="12" t="s">
        <v>42</v>
      </c>
      <c r="AX176" s="12" t="s">
        <v>87</v>
      </c>
      <c r="AY176" s="153" t="s">
        <v>219</v>
      </c>
    </row>
    <row r="177" spans="2:65" s="14" customFormat="1" ht="11.25">
      <c r="B177" s="165"/>
      <c r="D177" s="152" t="s">
        <v>228</v>
      </c>
      <c r="E177" s="166" t="s">
        <v>1</v>
      </c>
      <c r="F177" s="167" t="s">
        <v>3809</v>
      </c>
      <c r="H177" s="168">
        <v>1.81</v>
      </c>
      <c r="I177" s="169"/>
      <c r="L177" s="165"/>
      <c r="M177" s="170"/>
      <c r="T177" s="171"/>
      <c r="AT177" s="166" t="s">
        <v>228</v>
      </c>
      <c r="AU177" s="166" t="s">
        <v>96</v>
      </c>
      <c r="AV177" s="14" t="s">
        <v>96</v>
      </c>
      <c r="AW177" s="14" t="s">
        <v>42</v>
      </c>
      <c r="AX177" s="14" t="s">
        <v>94</v>
      </c>
      <c r="AY177" s="166" t="s">
        <v>219</v>
      </c>
    </row>
    <row r="178" spans="2:65" s="1" customFormat="1" ht="16.5" customHeight="1">
      <c r="B178" s="33"/>
      <c r="C178" s="138" t="s">
        <v>323</v>
      </c>
      <c r="D178" s="138" t="s">
        <v>221</v>
      </c>
      <c r="E178" s="139" t="s">
        <v>3810</v>
      </c>
      <c r="F178" s="140" t="s">
        <v>3811</v>
      </c>
      <c r="G178" s="141" t="s">
        <v>272</v>
      </c>
      <c r="H178" s="142">
        <v>11.984999999999999</v>
      </c>
      <c r="I178" s="143"/>
      <c r="J178" s="144">
        <f>ROUND(I178*H178,2)</f>
        <v>0</v>
      </c>
      <c r="K178" s="140" t="s">
        <v>254</v>
      </c>
      <c r="L178" s="33"/>
      <c r="M178" s="145" t="s">
        <v>1</v>
      </c>
      <c r="N178" s="146" t="s">
        <v>52</v>
      </c>
      <c r="P178" s="147">
        <f>O178*H178</f>
        <v>0</v>
      </c>
      <c r="Q178" s="147">
        <v>2.3010199999999998</v>
      </c>
      <c r="R178" s="147">
        <f>Q178*H178</f>
        <v>27.577724699999997</v>
      </c>
      <c r="S178" s="147">
        <v>0</v>
      </c>
      <c r="T178" s="148">
        <f>S178*H178</f>
        <v>0</v>
      </c>
      <c r="AR178" s="149" t="s">
        <v>226</v>
      </c>
      <c r="AT178" s="149" t="s">
        <v>221</v>
      </c>
      <c r="AU178" s="149" t="s">
        <v>96</v>
      </c>
      <c r="AY178" s="17" t="s">
        <v>219</v>
      </c>
      <c r="BE178" s="150">
        <f>IF(N178="základní",J178,0)</f>
        <v>0</v>
      </c>
      <c r="BF178" s="150">
        <f>IF(N178="snížená",J178,0)</f>
        <v>0</v>
      </c>
      <c r="BG178" s="150">
        <f>IF(N178="zákl. přenesená",J178,0)</f>
        <v>0</v>
      </c>
      <c r="BH178" s="150">
        <f>IF(N178="sníž. přenesená",J178,0)</f>
        <v>0</v>
      </c>
      <c r="BI178" s="150">
        <f>IF(N178="nulová",J178,0)</f>
        <v>0</v>
      </c>
      <c r="BJ178" s="17" t="s">
        <v>94</v>
      </c>
      <c r="BK178" s="150">
        <f>ROUND(I178*H178,2)</f>
        <v>0</v>
      </c>
      <c r="BL178" s="17" t="s">
        <v>226</v>
      </c>
      <c r="BM178" s="149" t="s">
        <v>3812</v>
      </c>
    </row>
    <row r="179" spans="2:65" s="1" customFormat="1" ht="11.25">
      <c r="B179" s="33"/>
      <c r="D179" s="179" t="s">
        <v>256</v>
      </c>
      <c r="F179" s="180" t="s">
        <v>3813</v>
      </c>
      <c r="I179" s="181"/>
      <c r="L179" s="33"/>
      <c r="M179" s="182"/>
      <c r="T179" s="57"/>
      <c r="AT179" s="17" t="s">
        <v>256</v>
      </c>
      <c r="AU179" s="17" t="s">
        <v>96</v>
      </c>
    </row>
    <row r="180" spans="2:65" s="12" customFormat="1" ht="11.25">
      <c r="B180" s="151"/>
      <c r="D180" s="152" t="s">
        <v>228</v>
      </c>
      <c r="E180" s="153" t="s">
        <v>1</v>
      </c>
      <c r="F180" s="154" t="s">
        <v>3767</v>
      </c>
      <c r="H180" s="153" t="s">
        <v>1</v>
      </c>
      <c r="I180" s="155"/>
      <c r="L180" s="151"/>
      <c r="M180" s="156"/>
      <c r="T180" s="157"/>
      <c r="AT180" s="153" t="s">
        <v>228</v>
      </c>
      <c r="AU180" s="153" t="s">
        <v>96</v>
      </c>
      <c r="AV180" s="12" t="s">
        <v>94</v>
      </c>
      <c r="AW180" s="12" t="s">
        <v>42</v>
      </c>
      <c r="AX180" s="12" t="s">
        <v>87</v>
      </c>
      <c r="AY180" s="153" t="s">
        <v>219</v>
      </c>
    </row>
    <row r="181" spans="2:65" s="14" customFormat="1" ht="11.25">
      <c r="B181" s="165"/>
      <c r="D181" s="152" t="s">
        <v>228</v>
      </c>
      <c r="E181" s="166" t="s">
        <v>1</v>
      </c>
      <c r="F181" s="167" t="s">
        <v>3814</v>
      </c>
      <c r="H181" s="168">
        <v>11.984999999999999</v>
      </c>
      <c r="I181" s="169"/>
      <c r="L181" s="165"/>
      <c r="M181" s="170"/>
      <c r="T181" s="171"/>
      <c r="AT181" s="166" t="s">
        <v>228</v>
      </c>
      <c r="AU181" s="166" t="s">
        <v>96</v>
      </c>
      <c r="AV181" s="14" t="s">
        <v>96</v>
      </c>
      <c r="AW181" s="14" t="s">
        <v>42</v>
      </c>
      <c r="AX181" s="14" t="s">
        <v>94</v>
      </c>
      <c r="AY181" s="166" t="s">
        <v>219</v>
      </c>
    </row>
    <row r="182" spans="2:65" s="1" customFormat="1" ht="16.5" customHeight="1">
      <c r="B182" s="33"/>
      <c r="C182" s="138" t="s">
        <v>8</v>
      </c>
      <c r="D182" s="138" t="s">
        <v>221</v>
      </c>
      <c r="E182" s="139" t="s">
        <v>3815</v>
      </c>
      <c r="F182" s="140" t="s">
        <v>3816</v>
      </c>
      <c r="G182" s="141" t="s">
        <v>224</v>
      </c>
      <c r="H182" s="142">
        <v>18.5</v>
      </c>
      <c r="I182" s="143"/>
      <c r="J182" s="144">
        <f>ROUND(I182*H182,2)</f>
        <v>0</v>
      </c>
      <c r="K182" s="140" t="s">
        <v>254</v>
      </c>
      <c r="L182" s="33"/>
      <c r="M182" s="145" t="s">
        <v>1</v>
      </c>
      <c r="N182" s="146" t="s">
        <v>52</v>
      </c>
      <c r="P182" s="147">
        <f>O182*H182</f>
        <v>0</v>
      </c>
      <c r="Q182" s="147">
        <v>2.6900000000000001E-3</v>
      </c>
      <c r="R182" s="147">
        <f>Q182*H182</f>
        <v>4.9765000000000004E-2</v>
      </c>
      <c r="S182" s="147">
        <v>0</v>
      </c>
      <c r="T182" s="148">
        <f>S182*H182</f>
        <v>0</v>
      </c>
      <c r="AR182" s="149" t="s">
        <v>226</v>
      </c>
      <c r="AT182" s="149" t="s">
        <v>221</v>
      </c>
      <c r="AU182" s="149" t="s">
        <v>96</v>
      </c>
      <c r="AY182" s="17" t="s">
        <v>219</v>
      </c>
      <c r="BE182" s="150">
        <f>IF(N182="základní",J182,0)</f>
        <v>0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7" t="s">
        <v>94</v>
      </c>
      <c r="BK182" s="150">
        <f>ROUND(I182*H182,2)</f>
        <v>0</v>
      </c>
      <c r="BL182" s="17" t="s">
        <v>226</v>
      </c>
      <c r="BM182" s="149" t="s">
        <v>3817</v>
      </c>
    </row>
    <row r="183" spans="2:65" s="1" customFormat="1" ht="11.25">
      <c r="B183" s="33"/>
      <c r="D183" s="179" t="s">
        <v>256</v>
      </c>
      <c r="F183" s="180" t="s">
        <v>3818</v>
      </c>
      <c r="I183" s="181"/>
      <c r="L183" s="33"/>
      <c r="M183" s="182"/>
      <c r="T183" s="57"/>
      <c r="AT183" s="17" t="s">
        <v>256</v>
      </c>
      <c r="AU183" s="17" t="s">
        <v>96</v>
      </c>
    </row>
    <row r="184" spans="2:65" s="12" customFormat="1" ht="11.25">
      <c r="B184" s="151"/>
      <c r="D184" s="152" t="s">
        <v>228</v>
      </c>
      <c r="E184" s="153" t="s">
        <v>1</v>
      </c>
      <c r="F184" s="154" t="s">
        <v>3767</v>
      </c>
      <c r="H184" s="153" t="s">
        <v>1</v>
      </c>
      <c r="I184" s="155"/>
      <c r="L184" s="151"/>
      <c r="M184" s="156"/>
      <c r="T184" s="157"/>
      <c r="AT184" s="153" t="s">
        <v>228</v>
      </c>
      <c r="AU184" s="153" t="s">
        <v>96</v>
      </c>
      <c r="AV184" s="12" t="s">
        <v>94</v>
      </c>
      <c r="AW184" s="12" t="s">
        <v>42</v>
      </c>
      <c r="AX184" s="12" t="s">
        <v>87</v>
      </c>
      <c r="AY184" s="153" t="s">
        <v>219</v>
      </c>
    </row>
    <row r="185" spans="2:65" s="14" customFormat="1" ht="11.25">
      <c r="B185" s="165"/>
      <c r="D185" s="152" t="s">
        <v>228</v>
      </c>
      <c r="E185" s="166" t="s">
        <v>1</v>
      </c>
      <c r="F185" s="167" t="s">
        <v>3819</v>
      </c>
      <c r="H185" s="168">
        <v>18.5</v>
      </c>
      <c r="I185" s="169"/>
      <c r="L185" s="165"/>
      <c r="M185" s="170"/>
      <c r="T185" s="171"/>
      <c r="AT185" s="166" t="s">
        <v>228</v>
      </c>
      <c r="AU185" s="166" t="s">
        <v>96</v>
      </c>
      <c r="AV185" s="14" t="s">
        <v>96</v>
      </c>
      <c r="AW185" s="14" t="s">
        <v>42</v>
      </c>
      <c r="AX185" s="14" t="s">
        <v>94</v>
      </c>
      <c r="AY185" s="166" t="s">
        <v>219</v>
      </c>
    </row>
    <row r="186" spans="2:65" s="1" customFormat="1" ht="16.5" customHeight="1">
      <c r="B186" s="33"/>
      <c r="C186" s="138" t="s">
        <v>338</v>
      </c>
      <c r="D186" s="138" t="s">
        <v>221</v>
      </c>
      <c r="E186" s="139" t="s">
        <v>3820</v>
      </c>
      <c r="F186" s="140" t="s">
        <v>3821</v>
      </c>
      <c r="G186" s="141" t="s">
        <v>224</v>
      </c>
      <c r="H186" s="142">
        <v>18.5</v>
      </c>
      <c r="I186" s="143"/>
      <c r="J186" s="144">
        <f>ROUND(I186*H186,2)</f>
        <v>0</v>
      </c>
      <c r="K186" s="140" t="s">
        <v>254</v>
      </c>
      <c r="L186" s="33"/>
      <c r="M186" s="145" t="s">
        <v>1</v>
      </c>
      <c r="N186" s="146" t="s">
        <v>52</v>
      </c>
      <c r="P186" s="147">
        <f>O186*H186</f>
        <v>0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AR186" s="149" t="s">
        <v>226</v>
      </c>
      <c r="AT186" s="149" t="s">
        <v>221</v>
      </c>
      <c r="AU186" s="149" t="s">
        <v>96</v>
      </c>
      <c r="AY186" s="17" t="s">
        <v>219</v>
      </c>
      <c r="BE186" s="150">
        <f>IF(N186="základní",J186,0)</f>
        <v>0</v>
      </c>
      <c r="BF186" s="150">
        <f>IF(N186="snížená",J186,0)</f>
        <v>0</v>
      </c>
      <c r="BG186" s="150">
        <f>IF(N186="zákl. přenesená",J186,0)</f>
        <v>0</v>
      </c>
      <c r="BH186" s="150">
        <f>IF(N186="sníž. přenesená",J186,0)</f>
        <v>0</v>
      </c>
      <c r="BI186" s="150">
        <f>IF(N186="nulová",J186,0)</f>
        <v>0</v>
      </c>
      <c r="BJ186" s="17" t="s">
        <v>94</v>
      </c>
      <c r="BK186" s="150">
        <f>ROUND(I186*H186,2)</f>
        <v>0</v>
      </c>
      <c r="BL186" s="17" t="s">
        <v>226</v>
      </c>
      <c r="BM186" s="149" t="s">
        <v>3822</v>
      </c>
    </row>
    <row r="187" spans="2:65" s="1" customFormat="1" ht="11.25">
      <c r="B187" s="33"/>
      <c r="D187" s="179" t="s">
        <v>256</v>
      </c>
      <c r="F187" s="180" t="s">
        <v>3823</v>
      </c>
      <c r="I187" s="181"/>
      <c r="L187" s="33"/>
      <c r="M187" s="182"/>
      <c r="T187" s="57"/>
      <c r="AT187" s="17" t="s">
        <v>256</v>
      </c>
      <c r="AU187" s="17" t="s">
        <v>96</v>
      </c>
    </row>
    <row r="188" spans="2:65" s="1" customFormat="1" ht="16.5" customHeight="1">
      <c r="B188" s="33"/>
      <c r="C188" s="138" t="s">
        <v>345</v>
      </c>
      <c r="D188" s="138" t="s">
        <v>221</v>
      </c>
      <c r="E188" s="139" t="s">
        <v>3804</v>
      </c>
      <c r="F188" s="140" t="s">
        <v>3805</v>
      </c>
      <c r="G188" s="141" t="s">
        <v>272</v>
      </c>
      <c r="H188" s="142">
        <v>3.161</v>
      </c>
      <c r="I188" s="143"/>
      <c r="J188" s="144">
        <f>ROUND(I188*H188,2)</f>
        <v>0</v>
      </c>
      <c r="K188" s="140" t="s">
        <v>254</v>
      </c>
      <c r="L188" s="33"/>
      <c r="M188" s="145" t="s">
        <v>1</v>
      </c>
      <c r="N188" s="146" t="s">
        <v>52</v>
      </c>
      <c r="P188" s="147">
        <f>O188*H188</f>
        <v>0</v>
      </c>
      <c r="Q188" s="147">
        <v>1.98</v>
      </c>
      <c r="R188" s="147">
        <f>Q188*H188</f>
        <v>6.2587799999999998</v>
      </c>
      <c r="S188" s="147">
        <v>0</v>
      </c>
      <c r="T188" s="148">
        <f>S188*H188</f>
        <v>0</v>
      </c>
      <c r="AR188" s="149" t="s">
        <v>226</v>
      </c>
      <c r="AT188" s="149" t="s">
        <v>221</v>
      </c>
      <c r="AU188" s="149" t="s">
        <v>96</v>
      </c>
      <c r="AY188" s="17" t="s">
        <v>219</v>
      </c>
      <c r="BE188" s="150">
        <f>IF(N188="základní",J188,0)</f>
        <v>0</v>
      </c>
      <c r="BF188" s="150">
        <f>IF(N188="snížená",J188,0)</f>
        <v>0</v>
      </c>
      <c r="BG188" s="150">
        <f>IF(N188="zákl. přenesená",J188,0)</f>
        <v>0</v>
      </c>
      <c r="BH188" s="150">
        <f>IF(N188="sníž. přenesená",J188,0)</f>
        <v>0</v>
      </c>
      <c r="BI188" s="150">
        <f>IF(N188="nulová",J188,0)</f>
        <v>0</v>
      </c>
      <c r="BJ188" s="17" t="s">
        <v>94</v>
      </c>
      <c r="BK188" s="150">
        <f>ROUND(I188*H188,2)</f>
        <v>0</v>
      </c>
      <c r="BL188" s="17" t="s">
        <v>226</v>
      </c>
      <c r="BM188" s="149" t="s">
        <v>3824</v>
      </c>
    </row>
    <row r="189" spans="2:65" s="1" customFormat="1" ht="11.25">
      <c r="B189" s="33"/>
      <c r="D189" s="179" t="s">
        <v>256</v>
      </c>
      <c r="F189" s="180" t="s">
        <v>3807</v>
      </c>
      <c r="I189" s="181"/>
      <c r="L189" s="33"/>
      <c r="M189" s="182"/>
      <c r="T189" s="57"/>
      <c r="AT189" s="17" t="s">
        <v>256</v>
      </c>
      <c r="AU189" s="17" t="s">
        <v>96</v>
      </c>
    </row>
    <row r="190" spans="2:65" s="12" customFormat="1" ht="11.25">
      <c r="B190" s="151"/>
      <c r="D190" s="152" t="s">
        <v>228</v>
      </c>
      <c r="E190" s="153" t="s">
        <v>1</v>
      </c>
      <c r="F190" s="154" t="s">
        <v>3825</v>
      </c>
      <c r="H190" s="153" t="s">
        <v>1</v>
      </c>
      <c r="I190" s="155"/>
      <c r="L190" s="151"/>
      <c r="M190" s="156"/>
      <c r="T190" s="157"/>
      <c r="AT190" s="153" t="s">
        <v>228</v>
      </c>
      <c r="AU190" s="153" t="s">
        <v>96</v>
      </c>
      <c r="AV190" s="12" t="s">
        <v>94</v>
      </c>
      <c r="AW190" s="12" t="s">
        <v>42</v>
      </c>
      <c r="AX190" s="12" t="s">
        <v>87</v>
      </c>
      <c r="AY190" s="153" t="s">
        <v>219</v>
      </c>
    </row>
    <row r="191" spans="2:65" s="14" customFormat="1" ht="11.25">
      <c r="B191" s="165"/>
      <c r="D191" s="152" t="s">
        <v>228</v>
      </c>
      <c r="E191" s="166" t="s">
        <v>1</v>
      </c>
      <c r="F191" s="167" t="s">
        <v>3826</v>
      </c>
      <c r="H191" s="168">
        <v>1.6</v>
      </c>
      <c r="I191" s="169"/>
      <c r="L191" s="165"/>
      <c r="M191" s="170"/>
      <c r="T191" s="171"/>
      <c r="AT191" s="166" t="s">
        <v>228</v>
      </c>
      <c r="AU191" s="166" t="s">
        <v>96</v>
      </c>
      <c r="AV191" s="14" t="s">
        <v>96</v>
      </c>
      <c r="AW191" s="14" t="s">
        <v>42</v>
      </c>
      <c r="AX191" s="14" t="s">
        <v>87</v>
      </c>
      <c r="AY191" s="166" t="s">
        <v>219</v>
      </c>
    </row>
    <row r="192" spans="2:65" s="14" customFormat="1" ht="11.25">
      <c r="B192" s="165"/>
      <c r="D192" s="152" t="s">
        <v>228</v>
      </c>
      <c r="E192" s="166" t="s">
        <v>1</v>
      </c>
      <c r="F192" s="167" t="s">
        <v>3827</v>
      </c>
      <c r="H192" s="168">
        <v>0.11</v>
      </c>
      <c r="I192" s="169"/>
      <c r="L192" s="165"/>
      <c r="M192" s="170"/>
      <c r="T192" s="171"/>
      <c r="AT192" s="166" t="s">
        <v>228</v>
      </c>
      <c r="AU192" s="166" t="s">
        <v>96</v>
      </c>
      <c r="AV192" s="14" t="s">
        <v>96</v>
      </c>
      <c r="AW192" s="14" t="s">
        <v>42</v>
      </c>
      <c r="AX192" s="14" t="s">
        <v>87</v>
      </c>
      <c r="AY192" s="166" t="s">
        <v>219</v>
      </c>
    </row>
    <row r="193" spans="2:65" s="14" customFormat="1" ht="11.25">
      <c r="B193" s="165"/>
      <c r="D193" s="152" t="s">
        <v>228</v>
      </c>
      <c r="E193" s="166" t="s">
        <v>1</v>
      </c>
      <c r="F193" s="167" t="s">
        <v>3828</v>
      </c>
      <c r="H193" s="168">
        <v>0.11</v>
      </c>
      <c r="I193" s="169"/>
      <c r="L193" s="165"/>
      <c r="M193" s="170"/>
      <c r="T193" s="171"/>
      <c r="AT193" s="166" t="s">
        <v>228</v>
      </c>
      <c r="AU193" s="166" t="s">
        <v>96</v>
      </c>
      <c r="AV193" s="14" t="s">
        <v>96</v>
      </c>
      <c r="AW193" s="14" t="s">
        <v>42</v>
      </c>
      <c r="AX193" s="14" t="s">
        <v>87</v>
      </c>
      <c r="AY193" s="166" t="s">
        <v>219</v>
      </c>
    </row>
    <row r="194" spans="2:65" s="14" customFormat="1" ht="11.25">
      <c r="B194" s="165"/>
      <c r="D194" s="152" t="s">
        <v>228</v>
      </c>
      <c r="E194" s="166" t="s">
        <v>1</v>
      </c>
      <c r="F194" s="167" t="s">
        <v>3829</v>
      </c>
      <c r="H194" s="168">
        <v>0.375</v>
      </c>
      <c r="I194" s="169"/>
      <c r="L194" s="165"/>
      <c r="M194" s="170"/>
      <c r="T194" s="171"/>
      <c r="AT194" s="166" t="s">
        <v>228</v>
      </c>
      <c r="AU194" s="166" t="s">
        <v>96</v>
      </c>
      <c r="AV194" s="14" t="s">
        <v>96</v>
      </c>
      <c r="AW194" s="14" t="s">
        <v>42</v>
      </c>
      <c r="AX194" s="14" t="s">
        <v>87</v>
      </c>
      <c r="AY194" s="166" t="s">
        <v>219</v>
      </c>
    </row>
    <row r="195" spans="2:65" s="14" customFormat="1" ht="11.25">
      <c r="B195" s="165"/>
      <c r="D195" s="152" t="s">
        <v>228</v>
      </c>
      <c r="E195" s="166" t="s">
        <v>1</v>
      </c>
      <c r="F195" s="167" t="s">
        <v>3830</v>
      </c>
      <c r="H195" s="168">
        <v>0.15</v>
      </c>
      <c r="I195" s="169"/>
      <c r="L195" s="165"/>
      <c r="M195" s="170"/>
      <c r="T195" s="171"/>
      <c r="AT195" s="166" t="s">
        <v>228</v>
      </c>
      <c r="AU195" s="166" t="s">
        <v>96</v>
      </c>
      <c r="AV195" s="14" t="s">
        <v>96</v>
      </c>
      <c r="AW195" s="14" t="s">
        <v>42</v>
      </c>
      <c r="AX195" s="14" t="s">
        <v>87</v>
      </c>
      <c r="AY195" s="166" t="s">
        <v>219</v>
      </c>
    </row>
    <row r="196" spans="2:65" s="14" customFormat="1" ht="11.25">
      <c r="B196" s="165"/>
      <c r="D196" s="152" t="s">
        <v>228</v>
      </c>
      <c r="E196" s="166" t="s">
        <v>1</v>
      </c>
      <c r="F196" s="167" t="s">
        <v>3831</v>
      </c>
      <c r="H196" s="168">
        <v>1.7999999999999999E-2</v>
      </c>
      <c r="I196" s="169"/>
      <c r="L196" s="165"/>
      <c r="M196" s="170"/>
      <c r="T196" s="171"/>
      <c r="AT196" s="166" t="s">
        <v>228</v>
      </c>
      <c r="AU196" s="166" t="s">
        <v>96</v>
      </c>
      <c r="AV196" s="14" t="s">
        <v>96</v>
      </c>
      <c r="AW196" s="14" t="s">
        <v>42</v>
      </c>
      <c r="AX196" s="14" t="s">
        <v>87</v>
      </c>
      <c r="AY196" s="166" t="s">
        <v>219</v>
      </c>
    </row>
    <row r="197" spans="2:65" s="14" customFormat="1" ht="11.25">
      <c r="B197" s="165"/>
      <c r="D197" s="152" t="s">
        <v>228</v>
      </c>
      <c r="E197" s="166" t="s">
        <v>1</v>
      </c>
      <c r="F197" s="167" t="s">
        <v>3832</v>
      </c>
      <c r="H197" s="168">
        <v>0.252</v>
      </c>
      <c r="I197" s="169"/>
      <c r="L197" s="165"/>
      <c r="M197" s="170"/>
      <c r="T197" s="171"/>
      <c r="AT197" s="166" t="s">
        <v>228</v>
      </c>
      <c r="AU197" s="166" t="s">
        <v>96</v>
      </c>
      <c r="AV197" s="14" t="s">
        <v>96</v>
      </c>
      <c r="AW197" s="14" t="s">
        <v>42</v>
      </c>
      <c r="AX197" s="14" t="s">
        <v>87</v>
      </c>
      <c r="AY197" s="166" t="s">
        <v>219</v>
      </c>
    </row>
    <row r="198" spans="2:65" s="14" customFormat="1" ht="11.25">
      <c r="B198" s="165"/>
      <c r="D198" s="152" t="s">
        <v>228</v>
      </c>
      <c r="E198" s="166" t="s">
        <v>1</v>
      </c>
      <c r="F198" s="167" t="s">
        <v>3833</v>
      </c>
      <c r="H198" s="168">
        <v>5.3999999999999999E-2</v>
      </c>
      <c r="I198" s="169"/>
      <c r="L198" s="165"/>
      <c r="M198" s="170"/>
      <c r="T198" s="171"/>
      <c r="AT198" s="166" t="s">
        <v>228</v>
      </c>
      <c r="AU198" s="166" t="s">
        <v>96</v>
      </c>
      <c r="AV198" s="14" t="s">
        <v>96</v>
      </c>
      <c r="AW198" s="14" t="s">
        <v>42</v>
      </c>
      <c r="AX198" s="14" t="s">
        <v>87</v>
      </c>
      <c r="AY198" s="166" t="s">
        <v>219</v>
      </c>
    </row>
    <row r="199" spans="2:65" s="14" customFormat="1" ht="11.25">
      <c r="B199" s="165"/>
      <c r="D199" s="152" t="s">
        <v>228</v>
      </c>
      <c r="E199" s="166" t="s">
        <v>1</v>
      </c>
      <c r="F199" s="167" t="s">
        <v>3834</v>
      </c>
      <c r="H199" s="168">
        <v>0.3</v>
      </c>
      <c r="I199" s="169"/>
      <c r="L199" s="165"/>
      <c r="M199" s="170"/>
      <c r="T199" s="171"/>
      <c r="AT199" s="166" t="s">
        <v>228</v>
      </c>
      <c r="AU199" s="166" t="s">
        <v>96</v>
      </c>
      <c r="AV199" s="14" t="s">
        <v>96</v>
      </c>
      <c r="AW199" s="14" t="s">
        <v>42</v>
      </c>
      <c r="AX199" s="14" t="s">
        <v>87</v>
      </c>
      <c r="AY199" s="166" t="s">
        <v>219</v>
      </c>
    </row>
    <row r="200" spans="2:65" s="14" customFormat="1" ht="11.25">
      <c r="B200" s="165"/>
      <c r="D200" s="152" t="s">
        <v>228</v>
      </c>
      <c r="E200" s="166" t="s">
        <v>1</v>
      </c>
      <c r="F200" s="167" t="s">
        <v>3835</v>
      </c>
      <c r="H200" s="168">
        <v>0.192</v>
      </c>
      <c r="I200" s="169"/>
      <c r="L200" s="165"/>
      <c r="M200" s="170"/>
      <c r="T200" s="171"/>
      <c r="AT200" s="166" t="s">
        <v>228</v>
      </c>
      <c r="AU200" s="166" t="s">
        <v>96</v>
      </c>
      <c r="AV200" s="14" t="s">
        <v>96</v>
      </c>
      <c r="AW200" s="14" t="s">
        <v>42</v>
      </c>
      <c r="AX200" s="14" t="s">
        <v>87</v>
      </c>
      <c r="AY200" s="166" t="s">
        <v>219</v>
      </c>
    </row>
    <row r="201" spans="2:65" s="15" customFormat="1" ht="11.25">
      <c r="B201" s="172"/>
      <c r="D201" s="152" t="s">
        <v>228</v>
      </c>
      <c r="E201" s="173" t="s">
        <v>3836</v>
      </c>
      <c r="F201" s="174" t="s">
        <v>262</v>
      </c>
      <c r="H201" s="175">
        <v>3.161</v>
      </c>
      <c r="I201" s="176"/>
      <c r="L201" s="172"/>
      <c r="M201" s="177"/>
      <c r="T201" s="178"/>
      <c r="AT201" s="173" t="s">
        <v>228</v>
      </c>
      <c r="AU201" s="173" t="s">
        <v>96</v>
      </c>
      <c r="AV201" s="15" t="s">
        <v>226</v>
      </c>
      <c r="AW201" s="15" t="s">
        <v>42</v>
      </c>
      <c r="AX201" s="15" t="s">
        <v>94</v>
      </c>
      <c r="AY201" s="173" t="s">
        <v>219</v>
      </c>
    </row>
    <row r="202" spans="2:65" s="1" customFormat="1" ht="16.5" customHeight="1">
      <c r="B202" s="33"/>
      <c r="C202" s="138" t="s">
        <v>352</v>
      </c>
      <c r="D202" s="138" t="s">
        <v>221</v>
      </c>
      <c r="E202" s="139" t="s">
        <v>3837</v>
      </c>
      <c r="F202" s="140" t="s">
        <v>3838</v>
      </c>
      <c r="G202" s="141" t="s">
        <v>272</v>
      </c>
      <c r="H202" s="142">
        <v>20.306999999999999</v>
      </c>
      <c r="I202" s="143"/>
      <c r="J202" s="144">
        <f>ROUND(I202*H202,2)</f>
        <v>0</v>
      </c>
      <c r="K202" s="140" t="s">
        <v>254</v>
      </c>
      <c r="L202" s="33"/>
      <c r="M202" s="145" t="s">
        <v>1</v>
      </c>
      <c r="N202" s="146" t="s">
        <v>52</v>
      </c>
      <c r="P202" s="147">
        <f>O202*H202</f>
        <v>0</v>
      </c>
      <c r="Q202" s="147">
        <v>2.3010199999999998</v>
      </c>
      <c r="R202" s="147">
        <f>Q202*H202</f>
        <v>46.72681313999999</v>
      </c>
      <c r="S202" s="147">
        <v>0</v>
      </c>
      <c r="T202" s="148">
        <f>S202*H202</f>
        <v>0</v>
      </c>
      <c r="AR202" s="149" t="s">
        <v>226</v>
      </c>
      <c r="AT202" s="149" t="s">
        <v>221</v>
      </c>
      <c r="AU202" s="149" t="s">
        <v>96</v>
      </c>
      <c r="AY202" s="17" t="s">
        <v>219</v>
      </c>
      <c r="BE202" s="150">
        <f>IF(N202="základní",J202,0)</f>
        <v>0</v>
      </c>
      <c r="BF202" s="150">
        <f>IF(N202="snížená",J202,0)</f>
        <v>0</v>
      </c>
      <c r="BG202" s="150">
        <f>IF(N202="zákl. přenesená",J202,0)</f>
        <v>0</v>
      </c>
      <c r="BH202" s="150">
        <f>IF(N202="sníž. přenesená",J202,0)</f>
        <v>0</v>
      </c>
      <c r="BI202" s="150">
        <f>IF(N202="nulová",J202,0)</f>
        <v>0</v>
      </c>
      <c r="BJ202" s="17" t="s">
        <v>94</v>
      </c>
      <c r="BK202" s="150">
        <f>ROUND(I202*H202,2)</f>
        <v>0</v>
      </c>
      <c r="BL202" s="17" t="s">
        <v>226</v>
      </c>
      <c r="BM202" s="149" t="s">
        <v>3839</v>
      </c>
    </row>
    <row r="203" spans="2:65" s="1" customFormat="1" ht="11.25">
      <c r="B203" s="33"/>
      <c r="D203" s="179" t="s">
        <v>256</v>
      </c>
      <c r="F203" s="180" t="s">
        <v>3840</v>
      </c>
      <c r="I203" s="181"/>
      <c r="L203" s="33"/>
      <c r="M203" s="182"/>
      <c r="T203" s="57"/>
      <c r="AT203" s="17" t="s">
        <v>256</v>
      </c>
      <c r="AU203" s="17" t="s">
        <v>96</v>
      </c>
    </row>
    <row r="204" spans="2:65" s="14" customFormat="1" ht="11.25">
      <c r="B204" s="165"/>
      <c r="D204" s="152" t="s">
        <v>228</v>
      </c>
      <c r="E204" s="166" t="s">
        <v>1</v>
      </c>
      <c r="F204" s="167" t="s">
        <v>3841</v>
      </c>
      <c r="H204" s="168">
        <v>9.9359999999999999</v>
      </c>
      <c r="I204" s="169"/>
      <c r="L204" s="165"/>
      <c r="M204" s="170"/>
      <c r="T204" s="171"/>
      <c r="AT204" s="166" t="s">
        <v>228</v>
      </c>
      <c r="AU204" s="166" t="s">
        <v>96</v>
      </c>
      <c r="AV204" s="14" t="s">
        <v>96</v>
      </c>
      <c r="AW204" s="14" t="s">
        <v>42</v>
      </c>
      <c r="AX204" s="14" t="s">
        <v>87</v>
      </c>
      <c r="AY204" s="166" t="s">
        <v>219</v>
      </c>
    </row>
    <row r="205" spans="2:65" s="14" customFormat="1" ht="11.25">
      <c r="B205" s="165"/>
      <c r="D205" s="152" t="s">
        <v>228</v>
      </c>
      <c r="E205" s="166" t="s">
        <v>1</v>
      </c>
      <c r="F205" s="167" t="s">
        <v>3842</v>
      </c>
      <c r="H205" s="168">
        <v>0.68600000000000005</v>
      </c>
      <c r="I205" s="169"/>
      <c r="L205" s="165"/>
      <c r="M205" s="170"/>
      <c r="T205" s="171"/>
      <c r="AT205" s="166" t="s">
        <v>228</v>
      </c>
      <c r="AU205" s="166" t="s">
        <v>96</v>
      </c>
      <c r="AV205" s="14" t="s">
        <v>96</v>
      </c>
      <c r="AW205" s="14" t="s">
        <v>42</v>
      </c>
      <c r="AX205" s="14" t="s">
        <v>87</v>
      </c>
      <c r="AY205" s="166" t="s">
        <v>219</v>
      </c>
    </row>
    <row r="206" spans="2:65" s="14" customFormat="1" ht="11.25">
      <c r="B206" s="165"/>
      <c r="D206" s="152" t="s">
        <v>228</v>
      </c>
      <c r="E206" s="166" t="s">
        <v>1</v>
      </c>
      <c r="F206" s="167" t="s">
        <v>3843</v>
      </c>
      <c r="H206" s="168">
        <v>0.68600000000000005</v>
      </c>
      <c r="I206" s="169"/>
      <c r="L206" s="165"/>
      <c r="M206" s="170"/>
      <c r="T206" s="171"/>
      <c r="AT206" s="166" t="s">
        <v>228</v>
      </c>
      <c r="AU206" s="166" t="s">
        <v>96</v>
      </c>
      <c r="AV206" s="14" t="s">
        <v>96</v>
      </c>
      <c r="AW206" s="14" t="s">
        <v>42</v>
      </c>
      <c r="AX206" s="14" t="s">
        <v>87</v>
      </c>
      <c r="AY206" s="166" t="s">
        <v>219</v>
      </c>
    </row>
    <row r="207" spans="2:65" s="14" customFormat="1" ht="11.25">
      <c r="B207" s="165"/>
      <c r="D207" s="152" t="s">
        <v>228</v>
      </c>
      <c r="E207" s="166" t="s">
        <v>1</v>
      </c>
      <c r="F207" s="167" t="s">
        <v>3844</v>
      </c>
      <c r="H207" s="168">
        <v>2.3290000000000002</v>
      </c>
      <c r="I207" s="169"/>
      <c r="L207" s="165"/>
      <c r="M207" s="170"/>
      <c r="T207" s="171"/>
      <c r="AT207" s="166" t="s">
        <v>228</v>
      </c>
      <c r="AU207" s="166" t="s">
        <v>96</v>
      </c>
      <c r="AV207" s="14" t="s">
        <v>96</v>
      </c>
      <c r="AW207" s="14" t="s">
        <v>42</v>
      </c>
      <c r="AX207" s="14" t="s">
        <v>87</v>
      </c>
      <c r="AY207" s="166" t="s">
        <v>219</v>
      </c>
    </row>
    <row r="208" spans="2:65" s="14" customFormat="1" ht="11.25">
      <c r="B208" s="165"/>
      <c r="D208" s="152" t="s">
        <v>228</v>
      </c>
      <c r="E208" s="166" t="s">
        <v>1</v>
      </c>
      <c r="F208" s="167" t="s">
        <v>3845</v>
      </c>
      <c r="H208" s="168">
        <v>0.93200000000000005</v>
      </c>
      <c r="I208" s="169"/>
      <c r="L208" s="165"/>
      <c r="M208" s="170"/>
      <c r="T208" s="171"/>
      <c r="AT208" s="166" t="s">
        <v>228</v>
      </c>
      <c r="AU208" s="166" t="s">
        <v>96</v>
      </c>
      <c r="AV208" s="14" t="s">
        <v>96</v>
      </c>
      <c r="AW208" s="14" t="s">
        <v>42</v>
      </c>
      <c r="AX208" s="14" t="s">
        <v>87</v>
      </c>
      <c r="AY208" s="166" t="s">
        <v>219</v>
      </c>
    </row>
    <row r="209" spans="2:65" s="14" customFormat="1" ht="11.25">
      <c r="B209" s="165"/>
      <c r="D209" s="152" t="s">
        <v>228</v>
      </c>
      <c r="E209" s="166" t="s">
        <v>1</v>
      </c>
      <c r="F209" s="167" t="s">
        <v>3846</v>
      </c>
      <c r="H209" s="168">
        <v>0.14899999999999999</v>
      </c>
      <c r="I209" s="169"/>
      <c r="L209" s="165"/>
      <c r="M209" s="170"/>
      <c r="T209" s="171"/>
      <c r="AT209" s="166" t="s">
        <v>228</v>
      </c>
      <c r="AU209" s="166" t="s">
        <v>96</v>
      </c>
      <c r="AV209" s="14" t="s">
        <v>96</v>
      </c>
      <c r="AW209" s="14" t="s">
        <v>42</v>
      </c>
      <c r="AX209" s="14" t="s">
        <v>87</v>
      </c>
      <c r="AY209" s="166" t="s">
        <v>219</v>
      </c>
    </row>
    <row r="210" spans="2:65" s="14" customFormat="1" ht="11.25">
      <c r="B210" s="165"/>
      <c r="D210" s="152" t="s">
        <v>228</v>
      </c>
      <c r="E210" s="166" t="s">
        <v>1</v>
      </c>
      <c r="F210" s="167" t="s">
        <v>3847</v>
      </c>
      <c r="H210" s="168">
        <v>2.0870000000000002</v>
      </c>
      <c r="I210" s="169"/>
      <c r="L210" s="165"/>
      <c r="M210" s="170"/>
      <c r="T210" s="171"/>
      <c r="AT210" s="166" t="s">
        <v>228</v>
      </c>
      <c r="AU210" s="166" t="s">
        <v>96</v>
      </c>
      <c r="AV210" s="14" t="s">
        <v>96</v>
      </c>
      <c r="AW210" s="14" t="s">
        <v>42</v>
      </c>
      <c r="AX210" s="14" t="s">
        <v>87</v>
      </c>
      <c r="AY210" s="166" t="s">
        <v>219</v>
      </c>
    </row>
    <row r="211" spans="2:65" s="14" customFormat="1" ht="11.25">
      <c r="B211" s="165"/>
      <c r="D211" s="152" t="s">
        <v>228</v>
      </c>
      <c r="E211" s="166" t="s">
        <v>1</v>
      </c>
      <c r="F211" s="167" t="s">
        <v>3848</v>
      </c>
      <c r="H211" s="168">
        <v>0.44700000000000001</v>
      </c>
      <c r="I211" s="169"/>
      <c r="L211" s="165"/>
      <c r="M211" s="170"/>
      <c r="T211" s="171"/>
      <c r="AT211" s="166" t="s">
        <v>228</v>
      </c>
      <c r="AU211" s="166" t="s">
        <v>96</v>
      </c>
      <c r="AV211" s="14" t="s">
        <v>96</v>
      </c>
      <c r="AW211" s="14" t="s">
        <v>42</v>
      </c>
      <c r="AX211" s="14" t="s">
        <v>87</v>
      </c>
      <c r="AY211" s="166" t="s">
        <v>219</v>
      </c>
    </row>
    <row r="212" spans="2:65" s="14" customFormat="1" ht="11.25">
      <c r="B212" s="165"/>
      <c r="D212" s="152" t="s">
        <v>228</v>
      </c>
      <c r="E212" s="166" t="s">
        <v>1</v>
      </c>
      <c r="F212" s="167" t="s">
        <v>3849</v>
      </c>
      <c r="H212" s="168">
        <v>1.863</v>
      </c>
      <c r="I212" s="169"/>
      <c r="L212" s="165"/>
      <c r="M212" s="170"/>
      <c r="T212" s="171"/>
      <c r="AT212" s="166" t="s">
        <v>228</v>
      </c>
      <c r="AU212" s="166" t="s">
        <v>96</v>
      </c>
      <c r="AV212" s="14" t="s">
        <v>96</v>
      </c>
      <c r="AW212" s="14" t="s">
        <v>42</v>
      </c>
      <c r="AX212" s="14" t="s">
        <v>87</v>
      </c>
      <c r="AY212" s="166" t="s">
        <v>219</v>
      </c>
    </row>
    <row r="213" spans="2:65" s="14" customFormat="1" ht="11.25">
      <c r="B213" s="165"/>
      <c r="D213" s="152" t="s">
        <v>228</v>
      </c>
      <c r="E213" s="166" t="s">
        <v>1</v>
      </c>
      <c r="F213" s="167" t="s">
        <v>3850</v>
      </c>
      <c r="H213" s="168">
        <v>1.1919999999999999</v>
      </c>
      <c r="I213" s="169"/>
      <c r="L213" s="165"/>
      <c r="M213" s="170"/>
      <c r="T213" s="171"/>
      <c r="AT213" s="166" t="s">
        <v>228</v>
      </c>
      <c r="AU213" s="166" t="s">
        <v>96</v>
      </c>
      <c r="AV213" s="14" t="s">
        <v>96</v>
      </c>
      <c r="AW213" s="14" t="s">
        <v>42</v>
      </c>
      <c r="AX213" s="14" t="s">
        <v>87</v>
      </c>
      <c r="AY213" s="166" t="s">
        <v>219</v>
      </c>
    </row>
    <row r="214" spans="2:65" s="15" customFormat="1" ht="11.25">
      <c r="B214" s="172"/>
      <c r="D214" s="152" t="s">
        <v>228</v>
      </c>
      <c r="E214" s="173" t="s">
        <v>3851</v>
      </c>
      <c r="F214" s="174" t="s">
        <v>262</v>
      </c>
      <c r="H214" s="175">
        <v>20.306999999999999</v>
      </c>
      <c r="I214" s="176"/>
      <c r="L214" s="172"/>
      <c r="M214" s="177"/>
      <c r="T214" s="178"/>
      <c r="AT214" s="173" t="s">
        <v>228</v>
      </c>
      <c r="AU214" s="173" t="s">
        <v>96</v>
      </c>
      <c r="AV214" s="15" t="s">
        <v>226</v>
      </c>
      <c r="AW214" s="15" t="s">
        <v>42</v>
      </c>
      <c r="AX214" s="15" t="s">
        <v>94</v>
      </c>
      <c r="AY214" s="173" t="s">
        <v>219</v>
      </c>
    </row>
    <row r="215" spans="2:65" s="1" customFormat="1" ht="16.5" customHeight="1">
      <c r="B215" s="33"/>
      <c r="C215" s="138" t="s">
        <v>359</v>
      </c>
      <c r="D215" s="138" t="s">
        <v>221</v>
      </c>
      <c r="E215" s="139" t="s">
        <v>3852</v>
      </c>
      <c r="F215" s="140" t="s">
        <v>3853</v>
      </c>
      <c r="G215" s="141" t="s">
        <v>224</v>
      </c>
      <c r="H215" s="142">
        <v>69.191999999999993</v>
      </c>
      <c r="I215" s="143"/>
      <c r="J215" s="144">
        <f>ROUND(I215*H215,2)</f>
        <v>0</v>
      </c>
      <c r="K215" s="140" t="s">
        <v>254</v>
      </c>
      <c r="L215" s="33"/>
      <c r="M215" s="145" t="s">
        <v>1</v>
      </c>
      <c r="N215" s="146" t="s">
        <v>52</v>
      </c>
      <c r="P215" s="147">
        <f>O215*H215</f>
        <v>0</v>
      </c>
      <c r="Q215" s="147">
        <v>2.64E-3</v>
      </c>
      <c r="R215" s="147">
        <f>Q215*H215</f>
        <v>0.18266687999999998</v>
      </c>
      <c r="S215" s="147">
        <v>0</v>
      </c>
      <c r="T215" s="148">
        <f>S215*H215</f>
        <v>0</v>
      </c>
      <c r="AR215" s="149" t="s">
        <v>226</v>
      </c>
      <c r="AT215" s="149" t="s">
        <v>221</v>
      </c>
      <c r="AU215" s="149" t="s">
        <v>96</v>
      </c>
      <c r="AY215" s="17" t="s">
        <v>219</v>
      </c>
      <c r="BE215" s="150">
        <f>IF(N215="základní",J215,0)</f>
        <v>0</v>
      </c>
      <c r="BF215" s="150">
        <f>IF(N215="snížená",J215,0)</f>
        <v>0</v>
      </c>
      <c r="BG215" s="150">
        <f>IF(N215="zákl. přenesená",J215,0)</f>
        <v>0</v>
      </c>
      <c r="BH215" s="150">
        <f>IF(N215="sníž. přenesená",J215,0)</f>
        <v>0</v>
      </c>
      <c r="BI215" s="150">
        <f>IF(N215="nulová",J215,0)</f>
        <v>0</v>
      </c>
      <c r="BJ215" s="17" t="s">
        <v>94</v>
      </c>
      <c r="BK215" s="150">
        <f>ROUND(I215*H215,2)</f>
        <v>0</v>
      </c>
      <c r="BL215" s="17" t="s">
        <v>226</v>
      </c>
      <c r="BM215" s="149" t="s">
        <v>3854</v>
      </c>
    </row>
    <row r="216" spans="2:65" s="1" customFormat="1" ht="11.25">
      <c r="B216" s="33"/>
      <c r="D216" s="179" t="s">
        <v>256</v>
      </c>
      <c r="F216" s="180" t="s">
        <v>3855</v>
      </c>
      <c r="I216" s="181"/>
      <c r="L216" s="33"/>
      <c r="M216" s="182"/>
      <c r="T216" s="57"/>
      <c r="AT216" s="17" t="s">
        <v>256</v>
      </c>
      <c r="AU216" s="17" t="s">
        <v>96</v>
      </c>
    </row>
    <row r="217" spans="2:65" s="14" customFormat="1" ht="11.25">
      <c r="B217" s="165"/>
      <c r="D217" s="152" t="s">
        <v>228</v>
      </c>
      <c r="E217" s="166" t="s">
        <v>1</v>
      </c>
      <c r="F217" s="167" t="s">
        <v>3856</v>
      </c>
      <c r="H217" s="168">
        <v>33.6</v>
      </c>
      <c r="I217" s="169"/>
      <c r="L217" s="165"/>
      <c r="M217" s="170"/>
      <c r="T217" s="171"/>
      <c r="AT217" s="166" t="s">
        <v>228</v>
      </c>
      <c r="AU217" s="166" t="s">
        <v>96</v>
      </c>
      <c r="AV217" s="14" t="s">
        <v>96</v>
      </c>
      <c r="AW217" s="14" t="s">
        <v>42</v>
      </c>
      <c r="AX217" s="14" t="s">
        <v>87</v>
      </c>
      <c r="AY217" s="166" t="s">
        <v>219</v>
      </c>
    </row>
    <row r="218" spans="2:65" s="14" customFormat="1" ht="11.25">
      <c r="B218" s="165"/>
      <c r="D218" s="152" t="s">
        <v>228</v>
      </c>
      <c r="E218" s="166" t="s">
        <v>1</v>
      </c>
      <c r="F218" s="167" t="s">
        <v>3857</v>
      </c>
      <c r="H218" s="168">
        <v>2.1360000000000001</v>
      </c>
      <c r="I218" s="169"/>
      <c r="L218" s="165"/>
      <c r="M218" s="170"/>
      <c r="T218" s="171"/>
      <c r="AT218" s="166" t="s">
        <v>228</v>
      </c>
      <c r="AU218" s="166" t="s">
        <v>96</v>
      </c>
      <c r="AV218" s="14" t="s">
        <v>96</v>
      </c>
      <c r="AW218" s="14" t="s">
        <v>42</v>
      </c>
      <c r="AX218" s="14" t="s">
        <v>87</v>
      </c>
      <c r="AY218" s="166" t="s">
        <v>219</v>
      </c>
    </row>
    <row r="219" spans="2:65" s="14" customFormat="1" ht="11.25">
      <c r="B219" s="165"/>
      <c r="D219" s="152" t="s">
        <v>228</v>
      </c>
      <c r="E219" s="166" t="s">
        <v>1</v>
      </c>
      <c r="F219" s="167" t="s">
        <v>3858</v>
      </c>
      <c r="H219" s="168">
        <v>2.1360000000000001</v>
      </c>
      <c r="I219" s="169"/>
      <c r="L219" s="165"/>
      <c r="M219" s="170"/>
      <c r="T219" s="171"/>
      <c r="AT219" s="166" t="s">
        <v>228</v>
      </c>
      <c r="AU219" s="166" t="s">
        <v>96</v>
      </c>
      <c r="AV219" s="14" t="s">
        <v>96</v>
      </c>
      <c r="AW219" s="14" t="s">
        <v>42</v>
      </c>
      <c r="AX219" s="14" t="s">
        <v>87</v>
      </c>
      <c r="AY219" s="166" t="s">
        <v>219</v>
      </c>
    </row>
    <row r="220" spans="2:65" s="14" customFormat="1" ht="11.25">
      <c r="B220" s="165"/>
      <c r="D220" s="152" t="s">
        <v>228</v>
      </c>
      <c r="E220" s="166" t="s">
        <v>1</v>
      </c>
      <c r="F220" s="167" t="s">
        <v>3859</v>
      </c>
      <c r="H220" s="168">
        <v>9</v>
      </c>
      <c r="I220" s="169"/>
      <c r="L220" s="165"/>
      <c r="M220" s="170"/>
      <c r="T220" s="171"/>
      <c r="AT220" s="166" t="s">
        <v>228</v>
      </c>
      <c r="AU220" s="166" t="s">
        <v>96</v>
      </c>
      <c r="AV220" s="14" t="s">
        <v>96</v>
      </c>
      <c r="AW220" s="14" t="s">
        <v>42</v>
      </c>
      <c r="AX220" s="14" t="s">
        <v>87</v>
      </c>
      <c r="AY220" s="166" t="s">
        <v>219</v>
      </c>
    </row>
    <row r="221" spans="2:65" s="14" customFormat="1" ht="11.25">
      <c r="B221" s="165"/>
      <c r="D221" s="152" t="s">
        <v>228</v>
      </c>
      <c r="E221" s="166" t="s">
        <v>1</v>
      </c>
      <c r="F221" s="167" t="s">
        <v>3860</v>
      </c>
      <c r="H221" s="168">
        <v>3.6</v>
      </c>
      <c r="I221" s="169"/>
      <c r="L221" s="165"/>
      <c r="M221" s="170"/>
      <c r="T221" s="171"/>
      <c r="AT221" s="166" t="s">
        <v>228</v>
      </c>
      <c r="AU221" s="166" t="s">
        <v>96</v>
      </c>
      <c r="AV221" s="14" t="s">
        <v>96</v>
      </c>
      <c r="AW221" s="14" t="s">
        <v>42</v>
      </c>
      <c r="AX221" s="14" t="s">
        <v>87</v>
      </c>
      <c r="AY221" s="166" t="s">
        <v>219</v>
      </c>
    </row>
    <row r="222" spans="2:65" s="14" customFormat="1" ht="11.25">
      <c r="B222" s="165"/>
      <c r="D222" s="152" t="s">
        <v>228</v>
      </c>
      <c r="E222" s="166" t="s">
        <v>1</v>
      </c>
      <c r="F222" s="167" t="s">
        <v>3861</v>
      </c>
      <c r="H222" s="168">
        <v>0.72</v>
      </c>
      <c r="I222" s="169"/>
      <c r="L222" s="165"/>
      <c r="M222" s="170"/>
      <c r="T222" s="171"/>
      <c r="AT222" s="166" t="s">
        <v>228</v>
      </c>
      <c r="AU222" s="166" t="s">
        <v>96</v>
      </c>
      <c r="AV222" s="14" t="s">
        <v>96</v>
      </c>
      <c r="AW222" s="14" t="s">
        <v>42</v>
      </c>
      <c r="AX222" s="14" t="s">
        <v>87</v>
      </c>
      <c r="AY222" s="166" t="s">
        <v>219</v>
      </c>
    </row>
    <row r="223" spans="2:65" s="14" customFormat="1" ht="11.25">
      <c r="B223" s="165"/>
      <c r="D223" s="152" t="s">
        <v>228</v>
      </c>
      <c r="E223" s="166" t="s">
        <v>1</v>
      </c>
      <c r="F223" s="167" t="s">
        <v>3862</v>
      </c>
      <c r="H223" s="168">
        <v>7.2</v>
      </c>
      <c r="I223" s="169"/>
      <c r="L223" s="165"/>
      <c r="M223" s="170"/>
      <c r="T223" s="171"/>
      <c r="AT223" s="166" t="s">
        <v>228</v>
      </c>
      <c r="AU223" s="166" t="s">
        <v>96</v>
      </c>
      <c r="AV223" s="14" t="s">
        <v>96</v>
      </c>
      <c r="AW223" s="14" t="s">
        <v>42</v>
      </c>
      <c r="AX223" s="14" t="s">
        <v>87</v>
      </c>
      <c r="AY223" s="166" t="s">
        <v>219</v>
      </c>
    </row>
    <row r="224" spans="2:65" s="14" customFormat="1" ht="11.25">
      <c r="B224" s="165"/>
      <c r="D224" s="152" t="s">
        <v>228</v>
      </c>
      <c r="E224" s="166" t="s">
        <v>1</v>
      </c>
      <c r="F224" s="167" t="s">
        <v>3863</v>
      </c>
      <c r="H224" s="168">
        <v>2.16</v>
      </c>
      <c r="I224" s="169"/>
      <c r="L224" s="165"/>
      <c r="M224" s="170"/>
      <c r="T224" s="171"/>
      <c r="AT224" s="166" t="s">
        <v>228</v>
      </c>
      <c r="AU224" s="166" t="s">
        <v>96</v>
      </c>
      <c r="AV224" s="14" t="s">
        <v>96</v>
      </c>
      <c r="AW224" s="14" t="s">
        <v>42</v>
      </c>
      <c r="AX224" s="14" t="s">
        <v>87</v>
      </c>
      <c r="AY224" s="166" t="s">
        <v>219</v>
      </c>
    </row>
    <row r="225" spans="2:65" s="14" customFormat="1" ht="11.25">
      <c r="B225" s="165"/>
      <c r="D225" s="152" t="s">
        <v>228</v>
      </c>
      <c r="E225" s="166" t="s">
        <v>1</v>
      </c>
      <c r="F225" s="167" t="s">
        <v>3864</v>
      </c>
      <c r="H225" s="168">
        <v>4.8</v>
      </c>
      <c r="I225" s="169"/>
      <c r="L225" s="165"/>
      <c r="M225" s="170"/>
      <c r="T225" s="171"/>
      <c r="AT225" s="166" t="s">
        <v>228</v>
      </c>
      <c r="AU225" s="166" t="s">
        <v>96</v>
      </c>
      <c r="AV225" s="14" t="s">
        <v>96</v>
      </c>
      <c r="AW225" s="14" t="s">
        <v>42</v>
      </c>
      <c r="AX225" s="14" t="s">
        <v>87</v>
      </c>
      <c r="AY225" s="166" t="s">
        <v>219</v>
      </c>
    </row>
    <row r="226" spans="2:65" s="14" customFormat="1" ht="11.25">
      <c r="B226" s="165"/>
      <c r="D226" s="152" t="s">
        <v>228</v>
      </c>
      <c r="E226" s="166" t="s">
        <v>1</v>
      </c>
      <c r="F226" s="167" t="s">
        <v>3865</v>
      </c>
      <c r="H226" s="168">
        <v>3.84</v>
      </c>
      <c r="I226" s="169"/>
      <c r="L226" s="165"/>
      <c r="M226" s="170"/>
      <c r="T226" s="171"/>
      <c r="AT226" s="166" t="s">
        <v>228</v>
      </c>
      <c r="AU226" s="166" t="s">
        <v>96</v>
      </c>
      <c r="AV226" s="14" t="s">
        <v>96</v>
      </c>
      <c r="AW226" s="14" t="s">
        <v>42</v>
      </c>
      <c r="AX226" s="14" t="s">
        <v>87</v>
      </c>
      <c r="AY226" s="166" t="s">
        <v>219</v>
      </c>
    </row>
    <row r="227" spans="2:65" s="15" customFormat="1" ht="11.25">
      <c r="B227" s="172"/>
      <c r="D227" s="152" t="s">
        <v>228</v>
      </c>
      <c r="E227" s="173" t="s">
        <v>1</v>
      </c>
      <c r="F227" s="174" t="s">
        <v>262</v>
      </c>
      <c r="H227" s="175">
        <v>69.191999999999993</v>
      </c>
      <c r="I227" s="176"/>
      <c r="L227" s="172"/>
      <c r="M227" s="177"/>
      <c r="T227" s="178"/>
      <c r="AT227" s="173" t="s">
        <v>228</v>
      </c>
      <c r="AU227" s="173" t="s">
        <v>96</v>
      </c>
      <c r="AV227" s="15" t="s">
        <v>226</v>
      </c>
      <c r="AW227" s="15" t="s">
        <v>42</v>
      </c>
      <c r="AX227" s="15" t="s">
        <v>94</v>
      </c>
      <c r="AY227" s="173" t="s">
        <v>219</v>
      </c>
    </row>
    <row r="228" spans="2:65" s="1" customFormat="1" ht="16.5" customHeight="1">
      <c r="B228" s="33"/>
      <c r="C228" s="138" t="s">
        <v>366</v>
      </c>
      <c r="D228" s="138" t="s">
        <v>221</v>
      </c>
      <c r="E228" s="139" t="s">
        <v>3866</v>
      </c>
      <c r="F228" s="140" t="s">
        <v>3867</v>
      </c>
      <c r="G228" s="141" t="s">
        <v>224</v>
      </c>
      <c r="H228" s="142">
        <v>69.191999999999993</v>
      </c>
      <c r="I228" s="143"/>
      <c r="J228" s="144">
        <f>ROUND(I228*H228,2)</f>
        <v>0</v>
      </c>
      <c r="K228" s="140" t="s">
        <v>254</v>
      </c>
      <c r="L228" s="33"/>
      <c r="M228" s="145" t="s">
        <v>1</v>
      </c>
      <c r="N228" s="146" t="s">
        <v>52</v>
      </c>
      <c r="P228" s="147">
        <f>O228*H228</f>
        <v>0</v>
      </c>
      <c r="Q228" s="147">
        <v>0</v>
      </c>
      <c r="R228" s="147">
        <f>Q228*H228</f>
        <v>0</v>
      </c>
      <c r="S228" s="147">
        <v>0</v>
      </c>
      <c r="T228" s="148">
        <f>S228*H228</f>
        <v>0</v>
      </c>
      <c r="AR228" s="149" t="s">
        <v>226</v>
      </c>
      <c r="AT228" s="149" t="s">
        <v>221</v>
      </c>
      <c r="AU228" s="149" t="s">
        <v>96</v>
      </c>
      <c r="AY228" s="17" t="s">
        <v>219</v>
      </c>
      <c r="BE228" s="150">
        <f>IF(N228="základní",J228,0)</f>
        <v>0</v>
      </c>
      <c r="BF228" s="150">
        <f>IF(N228="snížená",J228,0)</f>
        <v>0</v>
      </c>
      <c r="BG228" s="150">
        <f>IF(N228="zákl. přenesená",J228,0)</f>
        <v>0</v>
      </c>
      <c r="BH228" s="150">
        <f>IF(N228="sníž. přenesená",J228,0)</f>
        <v>0</v>
      </c>
      <c r="BI228" s="150">
        <f>IF(N228="nulová",J228,0)</f>
        <v>0</v>
      </c>
      <c r="BJ228" s="17" t="s">
        <v>94</v>
      </c>
      <c r="BK228" s="150">
        <f>ROUND(I228*H228,2)</f>
        <v>0</v>
      </c>
      <c r="BL228" s="17" t="s">
        <v>226</v>
      </c>
      <c r="BM228" s="149" t="s">
        <v>3868</v>
      </c>
    </row>
    <row r="229" spans="2:65" s="1" customFormat="1" ht="11.25">
      <c r="B229" s="33"/>
      <c r="D229" s="179" t="s">
        <v>256</v>
      </c>
      <c r="F229" s="180" t="s">
        <v>3869</v>
      </c>
      <c r="I229" s="181"/>
      <c r="L229" s="33"/>
      <c r="M229" s="182"/>
      <c r="T229" s="57"/>
      <c r="AT229" s="17" t="s">
        <v>256</v>
      </c>
      <c r="AU229" s="17" t="s">
        <v>96</v>
      </c>
    </row>
    <row r="230" spans="2:65" s="11" customFormat="1" ht="22.9" customHeight="1">
      <c r="B230" s="126"/>
      <c r="D230" s="127" t="s">
        <v>86</v>
      </c>
      <c r="E230" s="136" t="s">
        <v>236</v>
      </c>
      <c r="F230" s="136" t="s">
        <v>3870</v>
      </c>
      <c r="I230" s="129"/>
      <c r="J230" s="137">
        <f>BK230</f>
        <v>0</v>
      </c>
      <c r="L230" s="126"/>
      <c r="M230" s="131"/>
      <c r="P230" s="132">
        <f>SUM(P231:P241)</f>
        <v>0</v>
      </c>
      <c r="R230" s="132">
        <f>SUM(R231:R241)</f>
        <v>0.71030256000000003</v>
      </c>
      <c r="T230" s="133">
        <f>SUM(T231:T241)</f>
        <v>0</v>
      </c>
      <c r="AR230" s="127" t="s">
        <v>94</v>
      </c>
      <c r="AT230" s="134" t="s">
        <v>86</v>
      </c>
      <c r="AU230" s="134" t="s">
        <v>94</v>
      </c>
      <c r="AY230" s="127" t="s">
        <v>219</v>
      </c>
      <c r="BK230" s="135">
        <f>SUM(BK231:BK241)</f>
        <v>0</v>
      </c>
    </row>
    <row r="231" spans="2:65" s="1" customFormat="1" ht="16.5" customHeight="1">
      <c r="B231" s="33"/>
      <c r="C231" s="138" t="s">
        <v>373</v>
      </c>
      <c r="D231" s="138" t="s">
        <v>221</v>
      </c>
      <c r="E231" s="139" t="s">
        <v>3871</v>
      </c>
      <c r="F231" s="140" t="s">
        <v>3872</v>
      </c>
      <c r="G231" s="141" t="s">
        <v>272</v>
      </c>
      <c r="H231" s="142">
        <v>7.24</v>
      </c>
      <c r="I231" s="143"/>
      <c r="J231" s="144">
        <f>ROUND(I231*H231,2)</f>
        <v>0</v>
      </c>
      <c r="K231" s="140" t="s">
        <v>2740</v>
      </c>
      <c r="L231" s="33"/>
      <c r="M231" s="145" t="s">
        <v>1</v>
      </c>
      <c r="N231" s="146" t="s">
        <v>52</v>
      </c>
      <c r="P231" s="147">
        <f>O231*H231</f>
        <v>0</v>
      </c>
      <c r="Q231" s="147">
        <v>0</v>
      </c>
      <c r="R231" s="147">
        <f>Q231*H231</f>
        <v>0</v>
      </c>
      <c r="S231" s="147">
        <v>0</v>
      </c>
      <c r="T231" s="148">
        <f>S231*H231</f>
        <v>0</v>
      </c>
      <c r="AR231" s="149" t="s">
        <v>226</v>
      </c>
      <c r="AT231" s="149" t="s">
        <v>221</v>
      </c>
      <c r="AU231" s="149" t="s">
        <v>96</v>
      </c>
      <c r="AY231" s="17" t="s">
        <v>219</v>
      </c>
      <c r="BE231" s="150">
        <f>IF(N231="základní",J231,0)</f>
        <v>0</v>
      </c>
      <c r="BF231" s="150">
        <f>IF(N231="snížená",J231,0)</f>
        <v>0</v>
      </c>
      <c r="BG231" s="150">
        <f>IF(N231="zákl. přenesená",J231,0)</f>
        <v>0</v>
      </c>
      <c r="BH231" s="150">
        <f>IF(N231="sníž. přenesená",J231,0)</f>
        <v>0</v>
      </c>
      <c r="BI231" s="150">
        <f>IF(N231="nulová",J231,0)</f>
        <v>0</v>
      </c>
      <c r="BJ231" s="17" t="s">
        <v>94</v>
      </c>
      <c r="BK231" s="150">
        <f>ROUND(I231*H231,2)</f>
        <v>0</v>
      </c>
      <c r="BL231" s="17" t="s">
        <v>226</v>
      </c>
      <c r="BM231" s="149" t="s">
        <v>3873</v>
      </c>
    </row>
    <row r="232" spans="2:65" s="12" customFormat="1" ht="11.25">
      <c r="B232" s="151"/>
      <c r="D232" s="152" t="s">
        <v>228</v>
      </c>
      <c r="E232" s="153" t="s">
        <v>1</v>
      </c>
      <c r="F232" s="154" t="s">
        <v>3767</v>
      </c>
      <c r="H232" s="153" t="s">
        <v>1</v>
      </c>
      <c r="I232" s="155"/>
      <c r="L232" s="151"/>
      <c r="M232" s="156"/>
      <c r="T232" s="157"/>
      <c r="AT232" s="153" t="s">
        <v>228</v>
      </c>
      <c r="AU232" s="153" t="s">
        <v>96</v>
      </c>
      <c r="AV232" s="12" t="s">
        <v>94</v>
      </c>
      <c r="AW232" s="12" t="s">
        <v>42</v>
      </c>
      <c r="AX232" s="12" t="s">
        <v>87</v>
      </c>
      <c r="AY232" s="153" t="s">
        <v>219</v>
      </c>
    </row>
    <row r="233" spans="2:65" s="14" customFormat="1" ht="11.25">
      <c r="B233" s="165"/>
      <c r="D233" s="152" t="s">
        <v>228</v>
      </c>
      <c r="E233" s="166" t="s">
        <v>1</v>
      </c>
      <c r="F233" s="167" t="s">
        <v>3874</v>
      </c>
      <c r="H233" s="168">
        <v>7.24</v>
      </c>
      <c r="I233" s="169"/>
      <c r="L233" s="165"/>
      <c r="M233" s="170"/>
      <c r="T233" s="171"/>
      <c r="AT233" s="166" t="s">
        <v>228</v>
      </c>
      <c r="AU233" s="166" t="s">
        <v>96</v>
      </c>
      <c r="AV233" s="14" t="s">
        <v>96</v>
      </c>
      <c r="AW233" s="14" t="s">
        <v>42</v>
      </c>
      <c r="AX233" s="14" t="s">
        <v>94</v>
      </c>
      <c r="AY233" s="166" t="s">
        <v>219</v>
      </c>
    </row>
    <row r="234" spans="2:65" s="1" customFormat="1" ht="21.75" customHeight="1">
      <c r="B234" s="33"/>
      <c r="C234" s="138" t="s">
        <v>379</v>
      </c>
      <c r="D234" s="138" t="s">
        <v>221</v>
      </c>
      <c r="E234" s="139" t="s">
        <v>3875</v>
      </c>
      <c r="F234" s="140" t="s">
        <v>3876</v>
      </c>
      <c r="G234" s="141" t="s">
        <v>224</v>
      </c>
      <c r="H234" s="142">
        <v>36.6</v>
      </c>
      <c r="I234" s="143"/>
      <c r="J234" s="144">
        <f>ROUND(I234*H234,2)</f>
        <v>0</v>
      </c>
      <c r="K234" s="140" t="s">
        <v>2740</v>
      </c>
      <c r="L234" s="33"/>
      <c r="M234" s="145" t="s">
        <v>1</v>
      </c>
      <c r="N234" s="146" t="s">
        <v>52</v>
      </c>
      <c r="P234" s="147">
        <f>O234*H234</f>
        <v>0</v>
      </c>
      <c r="Q234" s="147">
        <v>3.3500000000000001E-3</v>
      </c>
      <c r="R234" s="147">
        <f>Q234*H234</f>
        <v>0.12261000000000001</v>
      </c>
      <c r="S234" s="147">
        <v>0</v>
      </c>
      <c r="T234" s="148">
        <f>S234*H234</f>
        <v>0</v>
      </c>
      <c r="AR234" s="149" t="s">
        <v>226</v>
      </c>
      <c r="AT234" s="149" t="s">
        <v>221</v>
      </c>
      <c r="AU234" s="149" t="s">
        <v>96</v>
      </c>
      <c r="AY234" s="17" t="s">
        <v>219</v>
      </c>
      <c r="BE234" s="150">
        <f>IF(N234="základní",J234,0)</f>
        <v>0</v>
      </c>
      <c r="BF234" s="150">
        <f>IF(N234="snížená",J234,0)</f>
        <v>0</v>
      </c>
      <c r="BG234" s="150">
        <f>IF(N234="zákl. přenesená",J234,0)</f>
        <v>0</v>
      </c>
      <c r="BH234" s="150">
        <f>IF(N234="sníž. přenesená",J234,0)</f>
        <v>0</v>
      </c>
      <c r="BI234" s="150">
        <f>IF(N234="nulová",J234,0)</f>
        <v>0</v>
      </c>
      <c r="BJ234" s="17" t="s">
        <v>94</v>
      </c>
      <c r="BK234" s="150">
        <f>ROUND(I234*H234,2)</f>
        <v>0</v>
      </c>
      <c r="BL234" s="17" t="s">
        <v>226</v>
      </c>
      <c r="BM234" s="149" t="s">
        <v>3877</v>
      </c>
    </row>
    <row r="235" spans="2:65" s="12" customFormat="1" ht="11.25">
      <c r="B235" s="151"/>
      <c r="D235" s="152" t="s">
        <v>228</v>
      </c>
      <c r="E235" s="153" t="s">
        <v>1</v>
      </c>
      <c r="F235" s="154" t="s">
        <v>3767</v>
      </c>
      <c r="H235" s="153" t="s">
        <v>1</v>
      </c>
      <c r="I235" s="155"/>
      <c r="L235" s="151"/>
      <c r="M235" s="156"/>
      <c r="T235" s="157"/>
      <c r="AT235" s="153" t="s">
        <v>228</v>
      </c>
      <c r="AU235" s="153" t="s">
        <v>96</v>
      </c>
      <c r="AV235" s="12" t="s">
        <v>94</v>
      </c>
      <c r="AW235" s="12" t="s">
        <v>42</v>
      </c>
      <c r="AX235" s="12" t="s">
        <v>87</v>
      </c>
      <c r="AY235" s="153" t="s">
        <v>219</v>
      </c>
    </row>
    <row r="236" spans="2:65" s="14" customFormat="1" ht="11.25">
      <c r="B236" s="165"/>
      <c r="D236" s="152" t="s">
        <v>228</v>
      </c>
      <c r="E236" s="166" t="s">
        <v>1</v>
      </c>
      <c r="F236" s="167" t="s">
        <v>3878</v>
      </c>
      <c r="H236" s="168">
        <v>36.6</v>
      </c>
      <c r="I236" s="169"/>
      <c r="L236" s="165"/>
      <c r="M236" s="170"/>
      <c r="T236" s="171"/>
      <c r="AT236" s="166" t="s">
        <v>228</v>
      </c>
      <c r="AU236" s="166" t="s">
        <v>96</v>
      </c>
      <c r="AV236" s="14" t="s">
        <v>96</v>
      </c>
      <c r="AW236" s="14" t="s">
        <v>42</v>
      </c>
      <c r="AX236" s="14" t="s">
        <v>94</v>
      </c>
      <c r="AY236" s="166" t="s">
        <v>219</v>
      </c>
    </row>
    <row r="237" spans="2:65" s="1" customFormat="1" ht="21.75" customHeight="1">
      <c r="B237" s="33"/>
      <c r="C237" s="138" t="s">
        <v>387</v>
      </c>
      <c r="D237" s="138" t="s">
        <v>221</v>
      </c>
      <c r="E237" s="139" t="s">
        <v>3879</v>
      </c>
      <c r="F237" s="140" t="s">
        <v>3880</v>
      </c>
      <c r="G237" s="141" t="s">
        <v>224</v>
      </c>
      <c r="H237" s="142">
        <v>36.6</v>
      </c>
      <c r="I237" s="143"/>
      <c r="J237" s="144">
        <f>ROUND(I237*H237,2)</f>
        <v>0</v>
      </c>
      <c r="K237" s="140" t="s">
        <v>2740</v>
      </c>
      <c r="L237" s="33"/>
      <c r="M237" s="145" t="s">
        <v>1</v>
      </c>
      <c r="N237" s="146" t="s">
        <v>52</v>
      </c>
      <c r="P237" s="147">
        <f>O237*H237</f>
        <v>0</v>
      </c>
      <c r="Q237" s="147">
        <v>0</v>
      </c>
      <c r="R237" s="147">
        <f>Q237*H237</f>
        <v>0</v>
      </c>
      <c r="S237" s="147">
        <v>0</v>
      </c>
      <c r="T237" s="148">
        <f>S237*H237</f>
        <v>0</v>
      </c>
      <c r="AR237" s="149" t="s">
        <v>226</v>
      </c>
      <c r="AT237" s="149" t="s">
        <v>221</v>
      </c>
      <c r="AU237" s="149" t="s">
        <v>96</v>
      </c>
      <c r="AY237" s="17" t="s">
        <v>219</v>
      </c>
      <c r="BE237" s="150">
        <f>IF(N237="základní",J237,0)</f>
        <v>0</v>
      </c>
      <c r="BF237" s="150">
        <f>IF(N237="snížená",J237,0)</f>
        <v>0</v>
      </c>
      <c r="BG237" s="150">
        <f>IF(N237="zákl. přenesená",J237,0)</f>
        <v>0</v>
      </c>
      <c r="BH237" s="150">
        <f>IF(N237="sníž. přenesená",J237,0)</f>
        <v>0</v>
      </c>
      <c r="BI237" s="150">
        <f>IF(N237="nulová",J237,0)</f>
        <v>0</v>
      </c>
      <c r="BJ237" s="17" t="s">
        <v>94</v>
      </c>
      <c r="BK237" s="150">
        <f>ROUND(I237*H237,2)</f>
        <v>0</v>
      </c>
      <c r="BL237" s="17" t="s">
        <v>226</v>
      </c>
      <c r="BM237" s="149" t="s">
        <v>3881</v>
      </c>
    </row>
    <row r="238" spans="2:65" s="1" customFormat="1" ht="16.5" customHeight="1">
      <c r="B238" s="33"/>
      <c r="C238" s="138" t="s">
        <v>7</v>
      </c>
      <c r="D238" s="138" t="s">
        <v>221</v>
      </c>
      <c r="E238" s="139" t="s">
        <v>3882</v>
      </c>
      <c r="F238" s="140" t="s">
        <v>3883</v>
      </c>
      <c r="G238" s="141" t="s">
        <v>319</v>
      </c>
      <c r="H238" s="142">
        <v>0.54600000000000004</v>
      </c>
      <c r="I238" s="143"/>
      <c r="J238" s="144">
        <f>ROUND(I238*H238,2)</f>
        <v>0</v>
      </c>
      <c r="K238" s="140" t="s">
        <v>2740</v>
      </c>
      <c r="L238" s="33"/>
      <c r="M238" s="145" t="s">
        <v>1</v>
      </c>
      <c r="N238" s="146" t="s">
        <v>52</v>
      </c>
      <c r="P238" s="147">
        <f>O238*H238</f>
        <v>0</v>
      </c>
      <c r="Q238" s="147">
        <v>1.07636</v>
      </c>
      <c r="R238" s="147">
        <f>Q238*H238</f>
        <v>0.58769256000000003</v>
      </c>
      <c r="S238" s="147">
        <v>0</v>
      </c>
      <c r="T238" s="148">
        <f>S238*H238</f>
        <v>0</v>
      </c>
      <c r="AR238" s="149" t="s">
        <v>226</v>
      </c>
      <c r="AT238" s="149" t="s">
        <v>221</v>
      </c>
      <c r="AU238" s="149" t="s">
        <v>96</v>
      </c>
      <c r="AY238" s="17" t="s">
        <v>219</v>
      </c>
      <c r="BE238" s="150">
        <f>IF(N238="základní",J238,0)</f>
        <v>0</v>
      </c>
      <c r="BF238" s="150">
        <f>IF(N238="snížená",J238,0)</f>
        <v>0</v>
      </c>
      <c r="BG238" s="150">
        <f>IF(N238="zákl. přenesená",J238,0)</f>
        <v>0</v>
      </c>
      <c r="BH238" s="150">
        <f>IF(N238="sníž. přenesená",J238,0)</f>
        <v>0</v>
      </c>
      <c r="BI238" s="150">
        <f>IF(N238="nulová",J238,0)</f>
        <v>0</v>
      </c>
      <c r="BJ238" s="17" t="s">
        <v>94</v>
      </c>
      <c r="BK238" s="150">
        <f>ROUND(I238*H238,2)</f>
        <v>0</v>
      </c>
      <c r="BL238" s="17" t="s">
        <v>226</v>
      </c>
      <c r="BM238" s="149" t="s">
        <v>3884</v>
      </c>
    </row>
    <row r="239" spans="2:65" s="12" customFormat="1" ht="11.25">
      <c r="B239" s="151"/>
      <c r="D239" s="152" t="s">
        <v>228</v>
      </c>
      <c r="E239" s="153" t="s">
        <v>1</v>
      </c>
      <c r="F239" s="154" t="s">
        <v>3767</v>
      </c>
      <c r="H239" s="153" t="s">
        <v>1</v>
      </c>
      <c r="I239" s="155"/>
      <c r="L239" s="151"/>
      <c r="M239" s="156"/>
      <c r="T239" s="157"/>
      <c r="AT239" s="153" t="s">
        <v>228</v>
      </c>
      <c r="AU239" s="153" t="s">
        <v>96</v>
      </c>
      <c r="AV239" s="12" t="s">
        <v>94</v>
      </c>
      <c r="AW239" s="12" t="s">
        <v>42</v>
      </c>
      <c r="AX239" s="12" t="s">
        <v>87</v>
      </c>
      <c r="AY239" s="153" t="s">
        <v>219</v>
      </c>
    </row>
    <row r="240" spans="2:65" s="12" customFormat="1" ht="11.25">
      <c r="B240" s="151"/>
      <c r="D240" s="152" t="s">
        <v>228</v>
      </c>
      <c r="E240" s="153" t="s">
        <v>1</v>
      </c>
      <c r="F240" s="154" t="s">
        <v>3885</v>
      </c>
      <c r="H240" s="153" t="s">
        <v>1</v>
      </c>
      <c r="I240" s="155"/>
      <c r="L240" s="151"/>
      <c r="M240" s="156"/>
      <c r="T240" s="157"/>
      <c r="AT240" s="153" t="s">
        <v>228</v>
      </c>
      <c r="AU240" s="153" t="s">
        <v>96</v>
      </c>
      <c r="AV240" s="12" t="s">
        <v>94</v>
      </c>
      <c r="AW240" s="12" t="s">
        <v>42</v>
      </c>
      <c r="AX240" s="12" t="s">
        <v>87</v>
      </c>
      <c r="AY240" s="153" t="s">
        <v>219</v>
      </c>
    </row>
    <row r="241" spans="2:65" s="14" customFormat="1" ht="11.25">
      <c r="B241" s="165"/>
      <c r="D241" s="152" t="s">
        <v>228</v>
      </c>
      <c r="E241" s="166" t="s">
        <v>1</v>
      </c>
      <c r="F241" s="167" t="s">
        <v>3886</v>
      </c>
      <c r="H241" s="168">
        <v>0.54600000000000004</v>
      </c>
      <c r="I241" s="169"/>
      <c r="L241" s="165"/>
      <c r="M241" s="170"/>
      <c r="T241" s="171"/>
      <c r="AT241" s="166" t="s">
        <v>228</v>
      </c>
      <c r="AU241" s="166" t="s">
        <v>96</v>
      </c>
      <c r="AV241" s="14" t="s">
        <v>96</v>
      </c>
      <c r="AW241" s="14" t="s">
        <v>42</v>
      </c>
      <c r="AX241" s="14" t="s">
        <v>94</v>
      </c>
      <c r="AY241" s="166" t="s">
        <v>219</v>
      </c>
    </row>
    <row r="242" spans="2:65" s="11" customFormat="1" ht="22.9" customHeight="1">
      <c r="B242" s="126"/>
      <c r="D242" s="127" t="s">
        <v>86</v>
      </c>
      <c r="E242" s="136" t="s">
        <v>295</v>
      </c>
      <c r="F242" s="136" t="s">
        <v>3887</v>
      </c>
      <c r="I242" s="129"/>
      <c r="J242" s="137">
        <f>BK242</f>
        <v>0</v>
      </c>
      <c r="L242" s="126"/>
      <c r="M242" s="131"/>
      <c r="P242" s="132">
        <f>SUM(P243:P246)</f>
        <v>0</v>
      </c>
      <c r="R242" s="132">
        <f>SUM(R243:R246)</f>
        <v>0.65100000000000002</v>
      </c>
      <c r="T242" s="133">
        <f>SUM(T243:T246)</f>
        <v>0</v>
      </c>
      <c r="AR242" s="127" t="s">
        <v>94</v>
      </c>
      <c r="AT242" s="134" t="s">
        <v>86</v>
      </c>
      <c r="AU242" s="134" t="s">
        <v>94</v>
      </c>
      <c r="AY242" s="127" t="s">
        <v>219</v>
      </c>
      <c r="BK242" s="135">
        <f>SUM(BK243:BK246)</f>
        <v>0</v>
      </c>
    </row>
    <row r="243" spans="2:65" s="1" customFormat="1" ht="16.5" customHeight="1">
      <c r="B243" s="33"/>
      <c r="C243" s="138" t="s">
        <v>399</v>
      </c>
      <c r="D243" s="138" t="s">
        <v>221</v>
      </c>
      <c r="E243" s="139" t="s">
        <v>3888</v>
      </c>
      <c r="F243" s="140" t="s">
        <v>3889</v>
      </c>
      <c r="G243" s="141" t="s">
        <v>382</v>
      </c>
      <c r="H243" s="142">
        <v>1</v>
      </c>
      <c r="I243" s="143"/>
      <c r="J243" s="144">
        <f>ROUND(I243*H243,2)</f>
        <v>0</v>
      </c>
      <c r="K243" s="140" t="s">
        <v>2740</v>
      </c>
      <c r="L243" s="33"/>
      <c r="M243" s="145" t="s">
        <v>1</v>
      </c>
      <c r="N243" s="146" t="s">
        <v>52</v>
      </c>
      <c r="P243" s="147">
        <f>O243*H243</f>
        <v>0</v>
      </c>
      <c r="Q243" s="147">
        <v>3.1E-2</v>
      </c>
      <c r="R243" s="147">
        <f>Q243*H243</f>
        <v>3.1E-2</v>
      </c>
      <c r="S243" s="147">
        <v>0</v>
      </c>
      <c r="T243" s="148">
        <f>S243*H243</f>
        <v>0</v>
      </c>
      <c r="AR243" s="149" t="s">
        <v>226</v>
      </c>
      <c r="AT243" s="149" t="s">
        <v>221</v>
      </c>
      <c r="AU243" s="149" t="s">
        <v>96</v>
      </c>
      <c r="AY243" s="17" t="s">
        <v>219</v>
      </c>
      <c r="BE243" s="150">
        <f>IF(N243="základní",J243,0)</f>
        <v>0</v>
      </c>
      <c r="BF243" s="150">
        <f>IF(N243="snížená",J243,0)</f>
        <v>0</v>
      </c>
      <c r="BG243" s="150">
        <f>IF(N243="zákl. přenesená",J243,0)</f>
        <v>0</v>
      </c>
      <c r="BH243" s="150">
        <f>IF(N243="sníž. přenesená",J243,0)</f>
        <v>0</v>
      </c>
      <c r="BI243" s="150">
        <f>IF(N243="nulová",J243,0)</f>
        <v>0</v>
      </c>
      <c r="BJ243" s="17" t="s">
        <v>94</v>
      </c>
      <c r="BK243" s="150">
        <f>ROUND(I243*H243,2)</f>
        <v>0</v>
      </c>
      <c r="BL243" s="17" t="s">
        <v>226</v>
      </c>
      <c r="BM243" s="149" t="s">
        <v>3890</v>
      </c>
    </row>
    <row r="244" spans="2:65" s="14" customFormat="1" ht="11.25">
      <c r="B244" s="165"/>
      <c r="D244" s="152" t="s">
        <v>228</v>
      </c>
      <c r="E244" s="166" t="s">
        <v>1</v>
      </c>
      <c r="F244" s="167" t="s">
        <v>3891</v>
      </c>
      <c r="H244" s="168">
        <v>1</v>
      </c>
      <c r="I244" s="169"/>
      <c r="L244" s="165"/>
      <c r="M244" s="170"/>
      <c r="T244" s="171"/>
      <c r="AT244" s="166" t="s">
        <v>228</v>
      </c>
      <c r="AU244" s="166" t="s">
        <v>96</v>
      </c>
      <c r="AV244" s="14" t="s">
        <v>96</v>
      </c>
      <c r="AW244" s="14" t="s">
        <v>42</v>
      </c>
      <c r="AX244" s="14" t="s">
        <v>94</v>
      </c>
      <c r="AY244" s="166" t="s">
        <v>219</v>
      </c>
    </row>
    <row r="245" spans="2:65" s="1" customFormat="1" ht="16.5" customHeight="1">
      <c r="B245" s="33"/>
      <c r="C245" s="138" t="s">
        <v>409</v>
      </c>
      <c r="D245" s="138" t="s">
        <v>221</v>
      </c>
      <c r="E245" s="139" t="s">
        <v>3892</v>
      </c>
      <c r="F245" s="140" t="s">
        <v>3893</v>
      </c>
      <c r="G245" s="141" t="s">
        <v>382</v>
      </c>
      <c r="H245" s="142">
        <v>1</v>
      </c>
      <c r="I245" s="143"/>
      <c r="J245" s="144">
        <f>ROUND(I245*H245,2)</f>
        <v>0</v>
      </c>
      <c r="K245" s="140" t="s">
        <v>2740</v>
      </c>
      <c r="L245" s="33"/>
      <c r="M245" s="145" t="s">
        <v>1</v>
      </c>
      <c r="N245" s="146" t="s">
        <v>52</v>
      </c>
      <c r="P245" s="147">
        <f>O245*H245</f>
        <v>0</v>
      </c>
      <c r="Q245" s="147">
        <v>0.62</v>
      </c>
      <c r="R245" s="147">
        <f>Q245*H245</f>
        <v>0.62</v>
      </c>
      <c r="S245" s="147">
        <v>0</v>
      </c>
      <c r="T245" s="148">
        <f>S245*H245</f>
        <v>0</v>
      </c>
      <c r="AR245" s="149" t="s">
        <v>226</v>
      </c>
      <c r="AT245" s="149" t="s">
        <v>221</v>
      </c>
      <c r="AU245" s="149" t="s">
        <v>96</v>
      </c>
      <c r="AY245" s="17" t="s">
        <v>219</v>
      </c>
      <c r="BE245" s="150">
        <f>IF(N245="základní",J245,0)</f>
        <v>0</v>
      </c>
      <c r="BF245" s="150">
        <f>IF(N245="snížená",J245,0)</f>
        <v>0</v>
      </c>
      <c r="BG245" s="150">
        <f>IF(N245="zákl. přenesená",J245,0)</f>
        <v>0</v>
      </c>
      <c r="BH245" s="150">
        <f>IF(N245="sníž. přenesená",J245,0)</f>
        <v>0</v>
      </c>
      <c r="BI245" s="150">
        <f>IF(N245="nulová",J245,0)</f>
        <v>0</v>
      </c>
      <c r="BJ245" s="17" t="s">
        <v>94</v>
      </c>
      <c r="BK245" s="150">
        <f>ROUND(I245*H245,2)</f>
        <v>0</v>
      </c>
      <c r="BL245" s="17" t="s">
        <v>226</v>
      </c>
      <c r="BM245" s="149" t="s">
        <v>3894</v>
      </c>
    </row>
    <row r="246" spans="2:65" s="14" customFormat="1" ht="11.25">
      <c r="B246" s="165"/>
      <c r="D246" s="152" t="s">
        <v>228</v>
      </c>
      <c r="E246" s="166" t="s">
        <v>1</v>
      </c>
      <c r="F246" s="167" t="s">
        <v>3895</v>
      </c>
      <c r="H246" s="168">
        <v>1</v>
      </c>
      <c r="I246" s="169"/>
      <c r="L246" s="165"/>
      <c r="M246" s="170"/>
      <c r="T246" s="171"/>
      <c r="AT246" s="166" t="s">
        <v>228</v>
      </c>
      <c r="AU246" s="166" t="s">
        <v>96</v>
      </c>
      <c r="AV246" s="14" t="s">
        <v>96</v>
      </c>
      <c r="AW246" s="14" t="s">
        <v>42</v>
      </c>
      <c r="AX246" s="14" t="s">
        <v>94</v>
      </c>
      <c r="AY246" s="166" t="s">
        <v>219</v>
      </c>
    </row>
    <row r="247" spans="2:65" s="11" customFormat="1" ht="22.9" customHeight="1">
      <c r="B247" s="126"/>
      <c r="D247" s="127" t="s">
        <v>86</v>
      </c>
      <c r="E247" s="136" t="s">
        <v>301</v>
      </c>
      <c r="F247" s="136" t="s">
        <v>3896</v>
      </c>
      <c r="I247" s="129"/>
      <c r="J247" s="137">
        <f>BK247</f>
        <v>0</v>
      </c>
      <c r="L247" s="126"/>
      <c r="M247" s="131"/>
      <c r="P247" s="132">
        <f>SUM(P248:P268)</f>
        <v>0</v>
      </c>
      <c r="R247" s="132">
        <f>SUM(R248:R268)</f>
        <v>2.2380000000000004</v>
      </c>
      <c r="T247" s="133">
        <f>SUM(T248:T268)</f>
        <v>0</v>
      </c>
      <c r="AR247" s="127" t="s">
        <v>94</v>
      </c>
      <c r="AT247" s="134" t="s">
        <v>86</v>
      </c>
      <c r="AU247" s="134" t="s">
        <v>94</v>
      </c>
      <c r="AY247" s="127" t="s">
        <v>219</v>
      </c>
      <c r="BK247" s="135">
        <f>SUM(BK248:BK268)</f>
        <v>0</v>
      </c>
    </row>
    <row r="248" spans="2:65" s="1" customFormat="1" ht="24.2" customHeight="1">
      <c r="B248" s="33"/>
      <c r="C248" s="138" t="s">
        <v>415</v>
      </c>
      <c r="D248" s="138" t="s">
        <v>221</v>
      </c>
      <c r="E248" s="139" t="s">
        <v>3897</v>
      </c>
      <c r="F248" s="140" t="s">
        <v>3898</v>
      </c>
      <c r="G248" s="141" t="s">
        <v>382</v>
      </c>
      <c r="H248" s="142">
        <v>20</v>
      </c>
      <c r="I248" s="143"/>
      <c r="J248" s="144">
        <f>ROUND(I248*H248,2)</f>
        <v>0</v>
      </c>
      <c r="K248" s="140" t="s">
        <v>2740</v>
      </c>
      <c r="L248" s="33"/>
      <c r="M248" s="145" t="s">
        <v>1</v>
      </c>
      <c r="N248" s="146" t="s">
        <v>52</v>
      </c>
      <c r="P248" s="147">
        <f>O248*H248</f>
        <v>0</v>
      </c>
      <c r="Q248" s="147">
        <v>5.8000000000000003E-2</v>
      </c>
      <c r="R248" s="147">
        <f>Q248*H248</f>
        <v>1.1600000000000001</v>
      </c>
      <c r="S248" s="147">
        <v>0</v>
      </c>
      <c r="T248" s="148">
        <f>S248*H248</f>
        <v>0</v>
      </c>
      <c r="AR248" s="149" t="s">
        <v>226</v>
      </c>
      <c r="AT248" s="149" t="s">
        <v>221</v>
      </c>
      <c r="AU248" s="149" t="s">
        <v>96</v>
      </c>
      <c r="AY248" s="17" t="s">
        <v>219</v>
      </c>
      <c r="BE248" s="150">
        <f>IF(N248="základní",J248,0)</f>
        <v>0</v>
      </c>
      <c r="BF248" s="150">
        <f>IF(N248="snížená",J248,0)</f>
        <v>0</v>
      </c>
      <c r="BG248" s="150">
        <f>IF(N248="zákl. přenesená",J248,0)</f>
        <v>0</v>
      </c>
      <c r="BH248" s="150">
        <f>IF(N248="sníž. přenesená",J248,0)</f>
        <v>0</v>
      </c>
      <c r="BI248" s="150">
        <f>IF(N248="nulová",J248,0)</f>
        <v>0</v>
      </c>
      <c r="BJ248" s="17" t="s">
        <v>94</v>
      </c>
      <c r="BK248" s="150">
        <f>ROUND(I248*H248,2)</f>
        <v>0</v>
      </c>
      <c r="BL248" s="17" t="s">
        <v>226</v>
      </c>
      <c r="BM248" s="149" t="s">
        <v>3899</v>
      </c>
    </row>
    <row r="249" spans="2:65" s="14" customFormat="1" ht="11.25">
      <c r="B249" s="165"/>
      <c r="D249" s="152" t="s">
        <v>228</v>
      </c>
      <c r="E249" s="166" t="s">
        <v>1</v>
      </c>
      <c r="F249" s="167" t="s">
        <v>3900</v>
      </c>
      <c r="H249" s="168">
        <v>20</v>
      </c>
      <c r="I249" s="169"/>
      <c r="L249" s="165"/>
      <c r="M249" s="170"/>
      <c r="T249" s="171"/>
      <c r="AT249" s="166" t="s">
        <v>228</v>
      </c>
      <c r="AU249" s="166" t="s">
        <v>96</v>
      </c>
      <c r="AV249" s="14" t="s">
        <v>96</v>
      </c>
      <c r="AW249" s="14" t="s">
        <v>42</v>
      </c>
      <c r="AX249" s="14" t="s">
        <v>94</v>
      </c>
      <c r="AY249" s="166" t="s">
        <v>219</v>
      </c>
    </row>
    <row r="250" spans="2:65" s="1" customFormat="1" ht="24.2" customHeight="1">
      <c r="B250" s="33"/>
      <c r="C250" s="138" t="s">
        <v>423</v>
      </c>
      <c r="D250" s="138" t="s">
        <v>221</v>
      </c>
      <c r="E250" s="139" t="s">
        <v>3901</v>
      </c>
      <c r="F250" s="140" t="s">
        <v>3902</v>
      </c>
      <c r="G250" s="141" t="s">
        <v>382</v>
      </c>
      <c r="H250" s="142">
        <v>6</v>
      </c>
      <c r="I250" s="143"/>
      <c r="J250" s="144">
        <f>ROUND(I250*H250,2)</f>
        <v>0</v>
      </c>
      <c r="K250" s="140" t="s">
        <v>2740</v>
      </c>
      <c r="L250" s="33"/>
      <c r="M250" s="145" t="s">
        <v>1</v>
      </c>
      <c r="N250" s="146" t="s">
        <v>52</v>
      </c>
      <c r="P250" s="147">
        <f>O250*H250</f>
        <v>0</v>
      </c>
      <c r="Q250" s="147">
        <v>5.8000000000000003E-2</v>
      </c>
      <c r="R250" s="147">
        <f>Q250*H250</f>
        <v>0.34800000000000003</v>
      </c>
      <c r="S250" s="147">
        <v>0</v>
      </c>
      <c r="T250" s="148">
        <f>S250*H250</f>
        <v>0</v>
      </c>
      <c r="AR250" s="149" t="s">
        <v>226</v>
      </c>
      <c r="AT250" s="149" t="s">
        <v>221</v>
      </c>
      <c r="AU250" s="149" t="s">
        <v>96</v>
      </c>
      <c r="AY250" s="17" t="s">
        <v>219</v>
      </c>
      <c r="BE250" s="150">
        <f>IF(N250="základní",J250,0)</f>
        <v>0</v>
      </c>
      <c r="BF250" s="150">
        <f>IF(N250="snížená",J250,0)</f>
        <v>0</v>
      </c>
      <c r="BG250" s="150">
        <f>IF(N250="zákl. přenesená",J250,0)</f>
        <v>0</v>
      </c>
      <c r="BH250" s="150">
        <f>IF(N250="sníž. přenesená",J250,0)</f>
        <v>0</v>
      </c>
      <c r="BI250" s="150">
        <f>IF(N250="nulová",J250,0)</f>
        <v>0</v>
      </c>
      <c r="BJ250" s="17" t="s">
        <v>94</v>
      </c>
      <c r="BK250" s="150">
        <f>ROUND(I250*H250,2)</f>
        <v>0</v>
      </c>
      <c r="BL250" s="17" t="s">
        <v>226</v>
      </c>
      <c r="BM250" s="149" t="s">
        <v>3903</v>
      </c>
    </row>
    <row r="251" spans="2:65" s="14" customFormat="1" ht="11.25">
      <c r="B251" s="165"/>
      <c r="D251" s="152" t="s">
        <v>228</v>
      </c>
      <c r="E251" s="166" t="s">
        <v>1</v>
      </c>
      <c r="F251" s="167" t="s">
        <v>3904</v>
      </c>
      <c r="H251" s="168">
        <v>6</v>
      </c>
      <c r="I251" s="169"/>
      <c r="L251" s="165"/>
      <c r="M251" s="170"/>
      <c r="T251" s="171"/>
      <c r="AT251" s="166" t="s">
        <v>228</v>
      </c>
      <c r="AU251" s="166" t="s">
        <v>96</v>
      </c>
      <c r="AV251" s="14" t="s">
        <v>96</v>
      </c>
      <c r="AW251" s="14" t="s">
        <v>42</v>
      </c>
      <c r="AX251" s="14" t="s">
        <v>94</v>
      </c>
      <c r="AY251" s="166" t="s">
        <v>219</v>
      </c>
    </row>
    <row r="252" spans="2:65" s="1" customFormat="1" ht="16.5" customHeight="1">
      <c r="B252" s="33"/>
      <c r="C252" s="138" t="s">
        <v>430</v>
      </c>
      <c r="D252" s="138" t="s">
        <v>221</v>
      </c>
      <c r="E252" s="139" t="s">
        <v>3905</v>
      </c>
      <c r="F252" s="140" t="s">
        <v>3906</v>
      </c>
      <c r="G252" s="141" t="s">
        <v>382</v>
      </c>
      <c r="H252" s="142">
        <v>1</v>
      </c>
      <c r="I252" s="143"/>
      <c r="J252" s="144">
        <f>ROUND(I252*H252,2)</f>
        <v>0</v>
      </c>
      <c r="K252" s="140" t="s">
        <v>2740</v>
      </c>
      <c r="L252" s="33"/>
      <c r="M252" s="145" t="s">
        <v>1</v>
      </c>
      <c r="N252" s="146" t="s">
        <v>52</v>
      </c>
      <c r="P252" s="147">
        <f>O252*H252</f>
        <v>0</v>
      </c>
      <c r="Q252" s="147">
        <v>0.09</v>
      </c>
      <c r="R252" s="147">
        <f>Q252*H252</f>
        <v>0.09</v>
      </c>
      <c r="S252" s="147">
        <v>0</v>
      </c>
      <c r="T252" s="148">
        <f>S252*H252</f>
        <v>0</v>
      </c>
      <c r="AR252" s="149" t="s">
        <v>226</v>
      </c>
      <c r="AT252" s="149" t="s">
        <v>221</v>
      </c>
      <c r="AU252" s="149" t="s">
        <v>96</v>
      </c>
      <c r="AY252" s="17" t="s">
        <v>219</v>
      </c>
      <c r="BE252" s="150">
        <f>IF(N252="základní",J252,0)</f>
        <v>0</v>
      </c>
      <c r="BF252" s="150">
        <f>IF(N252="snížená",J252,0)</f>
        <v>0</v>
      </c>
      <c r="BG252" s="150">
        <f>IF(N252="zákl. přenesená",J252,0)</f>
        <v>0</v>
      </c>
      <c r="BH252" s="150">
        <f>IF(N252="sníž. přenesená",J252,0)</f>
        <v>0</v>
      </c>
      <c r="BI252" s="150">
        <f>IF(N252="nulová",J252,0)</f>
        <v>0</v>
      </c>
      <c r="BJ252" s="17" t="s">
        <v>94</v>
      </c>
      <c r="BK252" s="150">
        <f>ROUND(I252*H252,2)</f>
        <v>0</v>
      </c>
      <c r="BL252" s="17" t="s">
        <v>226</v>
      </c>
      <c r="BM252" s="149" t="s">
        <v>3907</v>
      </c>
    </row>
    <row r="253" spans="2:65" s="14" customFormat="1" ht="11.25">
      <c r="B253" s="165"/>
      <c r="D253" s="152" t="s">
        <v>228</v>
      </c>
      <c r="E253" s="166" t="s">
        <v>1</v>
      </c>
      <c r="F253" s="167" t="s">
        <v>3908</v>
      </c>
      <c r="H253" s="168">
        <v>1</v>
      </c>
      <c r="I253" s="169"/>
      <c r="L253" s="165"/>
      <c r="M253" s="170"/>
      <c r="T253" s="171"/>
      <c r="AT253" s="166" t="s">
        <v>228</v>
      </c>
      <c r="AU253" s="166" t="s">
        <v>96</v>
      </c>
      <c r="AV253" s="14" t="s">
        <v>96</v>
      </c>
      <c r="AW253" s="14" t="s">
        <v>42</v>
      </c>
      <c r="AX253" s="14" t="s">
        <v>94</v>
      </c>
      <c r="AY253" s="166" t="s">
        <v>219</v>
      </c>
    </row>
    <row r="254" spans="2:65" s="1" customFormat="1" ht="24.2" customHeight="1">
      <c r="B254" s="33"/>
      <c r="C254" s="138" t="s">
        <v>435</v>
      </c>
      <c r="D254" s="138" t="s">
        <v>221</v>
      </c>
      <c r="E254" s="139" t="s">
        <v>3909</v>
      </c>
      <c r="F254" s="140" t="s">
        <v>3910</v>
      </c>
      <c r="G254" s="141" t="s">
        <v>382</v>
      </c>
      <c r="H254" s="142">
        <v>1</v>
      </c>
      <c r="I254" s="143"/>
      <c r="J254" s="144">
        <f>ROUND(I254*H254,2)</f>
        <v>0</v>
      </c>
      <c r="K254" s="140" t="s">
        <v>2740</v>
      </c>
      <c r="L254" s="33"/>
      <c r="M254" s="145" t="s">
        <v>1</v>
      </c>
      <c r="N254" s="146" t="s">
        <v>52</v>
      </c>
      <c r="P254" s="147">
        <f>O254*H254</f>
        <v>0</v>
      </c>
      <c r="Q254" s="147">
        <v>0.09</v>
      </c>
      <c r="R254" s="147">
        <f>Q254*H254</f>
        <v>0.09</v>
      </c>
      <c r="S254" s="147">
        <v>0</v>
      </c>
      <c r="T254" s="148">
        <f>S254*H254</f>
        <v>0</v>
      </c>
      <c r="AR254" s="149" t="s">
        <v>226</v>
      </c>
      <c r="AT254" s="149" t="s">
        <v>221</v>
      </c>
      <c r="AU254" s="149" t="s">
        <v>96</v>
      </c>
      <c r="AY254" s="17" t="s">
        <v>219</v>
      </c>
      <c r="BE254" s="150">
        <f>IF(N254="základní",J254,0)</f>
        <v>0</v>
      </c>
      <c r="BF254" s="150">
        <f>IF(N254="snížená",J254,0)</f>
        <v>0</v>
      </c>
      <c r="BG254" s="150">
        <f>IF(N254="zákl. přenesená",J254,0)</f>
        <v>0</v>
      </c>
      <c r="BH254" s="150">
        <f>IF(N254="sníž. přenesená",J254,0)</f>
        <v>0</v>
      </c>
      <c r="BI254" s="150">
        <f>IF(N254="nulová",J254,0)</f>
        <v>0</v>
      </c>
      <c r="BJ254" s="17" t="s">
        <v>94</v>
      </c>
      <c r="BK254" s="150">
        <f>ROUND(I254*H254,2)</f>
        <v>0</v>
      </c>
      <c r="BL254" s="17" t="s">
        <v>226</v>
      </c>
      <c r="BM254" s="149" t="s">
        <v>3911</v>
      </c>
    </row>
    <row r="255" spans="2:65" s="14" customFormat="1" ht="11.25">
      <c r="B255" s="165"/>
      <c r="D255" s="152" t="s">
        <v>228</v>
      </c>
      <c r="E255" s="166" t="s">
        <v>1</v>
      </c>
      <c r="F255" s="167" t="s">
        <v>3912</v>
      </c>
      <c r="H255" s="168">
        <v>1</v>
      </c>
      <c r="I255" s="169"/>
      <c r="L255" s="165"/>
      <c r="M255" s="170"/>
      <c r="T255" s="171"/>
      <c r="AT255" s="166" t="s">
        <v>228</v>
      </c>
      <c r="AU255" s="166" t="s">
        <v>96</v>
      </c>
      <c r="AV255" s="14" t="s">
        <v>96</v>
      </c>
      <c r="AW255" s="14" t="s">
        <v>42</v>
      </c>
      <c r="AX255" s="14" t="s">
        <v>94</v>
      </c>
      <c r="AY255" s="166" t="s">
        <v>219</v>
      </c>
    </row>
    <row r="256" spans="2:65" s="1" customFormat="1" ht="24.2" customHeight="1">
      <c r="B256" s="33"/>
      <c r="C256" s="138" t="s">
        <v>439</v>
      </c>
      <c r="D256" s="138" t="s">
        <v>221</v>
      </c>
      <c r="E256" s="139" t="s">
        <v>3913</v>
      </c>
      <c r="F256" s="140" t="s">
        <v>3914</v>
      </c>
      <c r="G256" s="141" t="s">
        <v>382</v>
      </c>
      <c r="H256" s="142">
        <v>15</v>
      </c>
      <c r="I256" s="143"/>
      <c r="J256" s="144">
        <f>ROUND(I256*H256,2)</f>
        <v>0</v>
      </c>
      <c r="K256" s="140" t="s">
        <v>2740</v>
      </c>
      <c r="L256" s="33"/>
      <c r="M256" s="145" t="s">
        <v>1</v>
      </c>
      <c r="N256" s="146" t="s">
        <v>52</v>
      </c>
      <c r="P256" s="147">
        <f>O256*H256</f>
        <v>0</v>
      </c>
      <c r="Q256" s="147">
        <v>2.0799999999999999E-2</v>
      </c>
      <c r="R256" s="147">
        <f>Q256*H256</f>
        <v>0.312</v>
      </c>
      <c r="S256" s="147">
        <v>0</v>
      </c>
      <c r="T256" s="148">
        <f>S256*H256</f>
        <v>0</v>
      </c>
      <c r="AR256" s="149" t="s">
        <v>226</v>
      </c>
      <c r="AT256" s="149" t="s">
        <v>221</v>
      </c>
      <c r="AU256" s="149" t="s">
        <v>96</v>
      </c>
      <c r="AY256" s="17" t="s">
        <v>219</v>
      </c>
      <c r="BE256" s="150">
        <f>IF(N256="základní",J256,0)</f>
        <v>0</v>
      </c>
      <c r="BF256" s="150">
        <f>IF(N256="snížená",J256,0)</f>
        <v>0</v>
      </c>
      <c r="BG256" s="150">
        <f>IF(N256="zákl. přenesená",J256,0)</f>
        <v>0</v>
      </c>
      <c r="BH256" s="150">
        <f>IF(N256="sníž. přenesená",J256,0)</f>
        <v>0</v>
      </c>
      <c r="BI256" s="150">
        <f>IF(N256="nulová",J256,0)</f>
        <v>0</v>
      </c>
      <c r="BJ256" s="17" t="s">
        <v>94</v>
      </c>
      <c r="BK256" s="150">
        <f>ROUND(I256*H256,2)</f>
        <v>0</v>
      </c>
      <c r="BL256" s="17" t="s">
        <v>226</v>
      </c>
      <c r="BM256" s="149" t="s">
        <v>3915</v>
      </c>
    </row>
    <row r="257" spans="2:65" s="14" customFormat="1" ht="11.25">
      <c r="B257" s="165"/>
      <c r="D257" s="152" t="s">
        <v>228</v>
      </c>
      <c r="E257" s="166" t="s">
        <v>1</v>
      </c>
      <c r="F257" s="167" t="s">
        <v>3916</v>
      </c>
      <c r="H257" s="168">
        <v>15</v>
      </c>
      <c r="I257" s="169"/>
      <c r="L257" s="165"/>
      <c r="M257" s="170"/>
      <c r="T257" s="171"/>
      <c r="AT257" s="166" t="s">
        <v>228</v>
      </c>
      <c r="AU257" s="166" t="s">
        <v>96</v>
      </c>
      <c r="AV257" s="14" t="s">
        <v>96</v>
      </c>
      <c r="AW257" s="14" t="s">
        <v>42</v>
      </c>
      <c r="AX257" s="14" t="s">
        <v>94</v>
      </c>
      <c r="AY257" s="166" t="s">
        <v>219</v>
      </c>
    </row>
    <row r="258" spans="2:65" s="1" customFormat="1" ht="24.2" customHeight="1">
      <c r="B258" s="33"/>
      <c r="C258" s="138" t="s">
        <v>444</v>
      </c>
      <c r="D258" s="138" t="s">
        <v>221</v>
      </c>
      <c r="E258" s="139" t="s">
        <v>3917</v>
      </c>
      <c r="F258" s="140" t="s">
        <v>3918</v>
      </c>
      <c r="G258" s="141" t="s">
        <v>382</v>
      </c>
      <c r="H258" s="142">
        <v>6</v>
      </c>
      <c r="I258" s="143"/>
      <c r="J258" s="144">
        <f>ROUND(I258*H258,2)</f>
        <v>0</v>
      </c>
      <c r="K258" s="140" t="s">
        <v>2740</v>
      </c>
      <c r="L258" s="33"/>
      <c r="M258" s="145" t="s">
        <v>1</v>
      </c>
      <c r="N258" s="146" t="s">
        <v>52</v>
      </c>
      <c r="P258" s="147">
        <f>O258*H258</f>
        <v>0</v>
      </c>
      <c r="Q258" s="147">
        <v>0.01</v>
      </c>
      <c r="R258" s="147">
        <f>Q258*H258</f>
        <v>0.06</v>
      </c>
      <c r="S258" s="147">
        <v>0</v>
      </c>
      <c r="T258" s="148">
        <f>S258*H258</f>
        <v>0</v>
      </c>
      <c r="AR258" s="149" t="s">
        <v>226</v>
      </c>
      <c r="AT258" s="149" t="s">
        <v>221</v>
      </c>
      <c r="AU258" s="149" t="s">
        <v>96</v>
      </c>
      <c r="AY258" s="17" t="s">
        <v>219</v>
      </c>
      <c r="BE258" s="150">
        <f>IF(N258="základní",J258,0)</f>
        <v>0</v>
      </c>
      <c r="BF258" s="150">
        <f>IF(N258="snížená",J258,0)</f>
        <v>0</v>
      </c>
      <c r="BG258" s="150">
        <f>IF(N258="zákl. přenesená",J258,0)</f>
        <v>0</v>
      </c>
      <c r="BH258" s="150">
        <f>IF(N258="sníž. přenesená",J258,0)</f>
        <v>0</v>
      </c>
      <c r="BI258" s="150">
        <f>IF(N258="nulová",J258,0)</f>
        <v>0</v>
      </c>
      <c r="BJ258" s="17" t="s">
        <v>94</v>
      </c>
      <c r="BK258" s="150">
        <f>ROUND(I258*H258,2)</f>
        <v>0</v>
      </c>
      <c r="BL258" s="17" t="s">
        <v>226</v>
      </c>
      <c r="BM258" s="149" t="s">
        <v>3919</v>
      </c>
    </row>
    <row r="259" spans="2:65" s="14" customFormat="1" ht="11.25">
      <c r="B259" s="165"/>
      <c r="D259" s="152" t="s">
        <v>228</v>
      </c>
      <c r="E259" s="166" t="s">
        <v>1</v>
      </c>
      <c r="F259" s="167" t="s">
        <v>3920</v>
      </c>
      <c r="H259" s="168">
        <v>6</v>
      </c>
      <c r="I259" s="169"/>
      <c r="L259" s="165"/>
      <c r="M259" s="170"/>
      <c r="T259" s="171"/>
      <c r="AT259" s="166" t="s">
        <v>228</v>
      </c>
      <c r="AU259" s="166" t="s">
        <v>96</v>
      </c>
      <c r="AV259" s="14" t="s">
        <v>96</v>
      </c>
      <c r="AW259" s="14" t="s">
        <v>42</v>
      </c>
      <c r="AX259" s="14" t="s">
        <v>94</v>
      </c>
      <c r="AY259" s="166" t="s">
        <v>219</v>
      </c>
    </row>
    <row r="260" spans="2:65" s="1" customFormat="1" ht="24.2" customHeight="1">
      <c r="B260" s="33"/>
      <c r="C260" s="138" t="s">
        <v>454</v>
      </c>
      <c r="D260" s="138" t="s">
        <v>221</v>
      </c>
      <c r="E260" s="139" t="s">
        <v>3921</v>
      </c>
      <c r="F260" s="140" t="s">
        <v>3922</v>
      </c>
      <c r="G260" s="141" t="s">
        <v>382</v>
      </c>
      <c r="H260" s="142">
        <v>1</v>
      </c>
      <c r="I260" s="143"/>
      <c r="J260" s="144">
        <f>ROUND(I260*H260,2)</f>
        <v>0</v>
      </c>
      <c r="K260" s="140" t="s">
        <v>2740</v>
      </c>
      <c r="L260" s="33"/>
      <c r="M260" s="145" t="s">
        <v>1</v>
      </c>
      <c r="N260" s="146" t="s">
        <v>52</v>
      </c>
      <c r="P260" s="147">
        <f>O260*H260</f>
        <v>0</v>
      </c>
      <c r="Q260" s="147">
        <v>5.8000000000000003E-2</v>
      </c>
      <c r="R260" s="147">
        <f>Q260*H260</f>
        <v>5.8000000000000003E-2</v>
      </c>
      <c r="S260" s="147">
        <v>0</v>
      </c>
      <c r="T260" s="148">
        <f>S260*H260</f>
        <v>0</v>
      </c>
      <c r="AR260" s="149" t="s">
        <v>226</v>
      </c>
      <c r="AT260" s="149" t="s">
        <v>221</v>
      </c>
      <c r="AU260" s="149" t="s">
        <v>96</v>
      </c>
      <c r="AY260" s="17" t="s">
        <v>219</v>
      </c>
      <c r="BE260" s="150">
        <f>IF(N260="základní",J260,0)</f>
        <v>0</v>
      </c>
      <c r="BF260" s="150">
        <f>IF(N260="snížená",J260,0)</f>
        <v>0</v>
      </c>
      <c r="BG260" s="150">
        <f>IF(N260="zákl. přenesená",J260,0)</f>
        <v>0</v>
      </c>
      <c r="BH260" s="150">
        <f>IF(N260="sníž. přenesená",J260,0)</f>
        <v>0</v>
      </c>
      <c r="BI260" s="150">
        <f>IF(N260="nulová",J260,0)</f>
        <v>0</v>
      </c>
      <c r="BJ260" s="17" t="s">
        <v>94</v>
      </c>
      <c r="BK260" s="150">
        <f>ROUND(I260*H260,2)</f>
        <v>0</v>
      </c>
      <c r="BL260" s="17" t="s">
        <v>226</v>
      </c>
      <c r="BM260" s="149" t="s">
        <v>3923</v>
      </c>
    </row>
    <row r="261" spans="2:65" s="12" customFormat="1" ht="11.25">
      <c r="B261" s="151"/>
      <c r="D261" s="152" t="s">
        <v>228</v>
      </c>
      <c r="E261" s="153" t="s">
        <v>1</v>
      </c>
      <c r="F261" s="154" t="s">
        <v>3924</v>
      </c>
      <c r="H261" s="153" t="s">
        <v>1</v>
      </c>
      <c r="I261" s="155"/>
      <c r="L261" s="151"/>
      <c r="M261" s="156"/>
      <c r="T261" s="157"/>
      <c r="AT261" s="153" t="s">
        <v>228</v>
      </c>
      <c r="AU261" s="153" t="s">
        <v>96</v>
      </c>
      <c r="AV261" s="12" t="s">
        <v>94</v>
      </c>
      <c r="AW261" s="12" t="s">
        <v>42</v>
      </c>
      <c r="AX261" s="12" t="s">
        <v>87</v>
      </c>
      <c r="AY261" s="153" t="s">
        <v>219</v>
      </c>
    </row>
    <row r="262" spans="2:65" s="14" customFormat="1" ht="11.25">
      <c r="B262" s="165"/>
      <c r="D262" s="152" t="s">
        <v>228</v>
      </c>
      <c r="E262" s="166" t="s">
        <v>1</v>
      </c>
      <c r="F262" s="167" t="s">
        <v>3925</v>
      </c>
      <c r="H262" s="168">
        <v>1</v>
      </c>
      <c r="I262" s="169"/>
      <c r="L262" s="165"/>
      <c r="M262" s="170"/>
      <c r="T262" s="171"/>
      <c r="AT262" s="166" t="s">
        <v>228</v>
      </c>
      <c r="AU262" s="166" t="s">
        <v>96</v>
      </c>
      <c r="AV262" s="14" t="s">
        <v>96</v>
      </c>
      <c r="AW262" s="14" t="s">
        <v>42</v>
      </c>
      <c r="AX262" s="14" t="s">
        <v>94</v>
      </c>
      <c r="AY262" s="166" t="s">
        <v>219</v>
      </c>
    </row>
    <row r="263" spans="2:65" s="1" customFormat="1" ht="16.5" customHeight="1">
      <c r="B263" s="33"/>
      <c r="C263" s="138" t="s">
        <v>460</v>
      </c>
      <c r="D263" s="138" t="s">
        <v>221</v>
      </c>
      <c r="E263" s="139" t="s">
        <v>3926</v>
      </c>
      <c r="F263" s="140" t="s">
        <v>3927</v>
      </c>
      <c r="G263" s="141" t="s">
        <v>382</v>
      </c>
      <c r="H263" s="142">
        <v>12</v>
      </c>
      <c r="I263" s="143"/>
      <c r="J263" s="144">
        <f>ROUND(I263*H263,2)</f>
        <v>0</v>
      </c>
      <c r="K263" s="140" t="s">
        <v>2740</v>
      </c>
      <c r="L263" s="33"/>
      <c r="M263" s="145" t="s">
        <v>1</v>
      </c>
      <c r="N263" s="146" t="s">
        <v>52</v>
      </c>
      <c r="P263" s="147">
        <f>O263*H263</f>
        <v>0</v>
      </c>
      <c r="Q263" s="147">
        <v>8.0000000000000002E-3</v>
      </c>
      <c r="R263" s="147">
        <f>Q263*H263</f>
        <v>9.6000000000000002E-2</v>
      </c>
      <c r="S263" s="147">
        <v>0</v>
      </c>
      <c r="T263" s="148">
        <f>S263*H263</f>
        <v>0</v>
      </c>
      <c r="AR263" s="149" t="s">
        <v>226</v>
      </c>
      <c r="AT263" s="149" t="s">
        <v>221</v>
      </c>
      <c r="AU263" s="149" t="s">
        <v>96</v>
      </c>
      <c r="AY263" s="17" t="s">
        <v>219</v>
      </c>
      <c r="BE263" s="150">
        <f>IF(N263="základní",J263,0)</f>
        <v>0</v>
      </c>
      <c r="BF263" s="150">
        <f>IF(N263="snížená",J263,0)</f>
        <v>0</v>
      </c>
      <c r="BG263" s="150">
        <f>IF(N263="zákl. přenesená",J263,0)</f>
        <v>0</v>
      </c>
      <c r="BH263" s="150">
        <f>IF(N263="sníž. přenesená",J263,0)</f>
        <v>0</v>
      </c>
      <c r="BI263" s="150">
        <f>IF(N263="nulová",J263,0)</f>
        <v>0</v>
      </c>
      <c r="BJ263" s="17" t="s">
        <v>94</v>
      </c>
      <c r="BK263" s="150">
        <f>ROUND(I263*H263,2)</f>
        <v>0</v>
      </c>
      <c r="BL263" s="17" t="s">
        <v>226</v>
      </c>
      <c r="BM263" s="149" t="s">
        <v>3928</v>
      </c>
    </row>
    <row r="264" spans="2:65" s="12" customFormat="1" ht="11.25">
      <c r="B264" s="151"/>
      <c r="D264" s="152" t="s">
        <v>228</v>
      </c>
      <c r="E264" s="153" t="s">
        <v>1</v>
      </c>
      <c r="F264" s="154" t="s">
        <v>3924</v>
      </c>
      <c r="H264" s="153" t="s">
        <v>1</v>
      </c>
      <c r="I264" s="155"/>
      <c r="L264" s="151"/>
      <c r="M264" s="156"/>
      <c r="T264" s="157"/>
      <c r="AT264" s="153" t="s">
        <v>228</v>
      </c>
      <c r="AU264" s="153" t="s">
        <v>96</v>
      </c>
      <c r="AV264" s="12" t="s">
        <v>94</v>
      </c>
      <c r="AW264" s="12" t="s">
        <v>42</v>
      </c>
      <c r="AX264" s="12" t="s">
        <v>87</v>
      </c>
      <c r="AY264" s="153" t="s">
        <v>219</v>
      </c>
    </row>
    <row r="265" spans="2:65" s="14" customFormat="1" ht="11.25">
      <c r="B265" s="165"/>
      <c r="D265" s="152" t="s">
        <v>228</v>
      </c>
      <c r="E265" s="166" t="s">
        <v>1</v>
      </c>
      <c r="F265" s="167" t="s">
        <v>3929</v>
      </c>
      <c r="H265" s="168">
        <v>12</v>
      </c>
      <c r="I265" s="169"/>
      <c r="L265" s="165"/>
      <c r="M265" s="170"/>
      <c r="T265" s="171"/>
      <c r="AT265" s="166" t="s">
        <v>228</v>
      </c>
      <c r="AU265" s="166" t="s">
        <v>96</v>
      </c>
      <c r="AV265" s="14" t="s">
        <v>96</v>
      </c>
      <c r="AW265" s="14" t="s">
        <v>42</v>
      </c>
      <c r="AX265" s="14" t="s">
        <v>94</v>
      </c>
      <c r="AY265" s="166" t="s">
        <v>219</v>
      </c>
    </row>
    <row r="266" spans="2:65" s="1" customFormat="1" ht="16.5" customHeight="1">
      <c r="B266" s="33"/>
      <c r="C266" s="138" t="s">
        <v>466</v>
      </c>
      <c r="D266" s="138" t="s">
        <v>221</v>
      </c>
      <c r="E266" s="139" t="s">
        <v>3930</v>
      </c>
      <c r="F266" s="140" t="s">
        <v>3931</v>
      </c>
      <c r="G266" s="141" t="s">
        <v>382</v>
      </c>
      <c r="H266" s="142">
        <v>3</v>
      </c>
      <c r="I266" s="143"/>
      <c r="J266" s="144">
        <f>ROUND(I266*H266,2)</f>
        <v>0</v>
      </c>
      <c r="K266" s="140" t="s">
        <v>2740</v>
      </c>
      <c r="L266" s="33"/>
      <c r="M266" s="145" t="s">
        <v>1</v>
      </c>
      <c r="N266" s="146" t="s">
        <v>52</v>
      </c>
      <c r="P266" s="147">
        <f>O266*H266</f>
        <v>0</v>
      </c>
      <c r="Q266" s="147">
        <v>8.0000000000000002E-3</v>
      </c>
      <c r="R266" s="147">
        <f>Q266*H266</f>
        <v>2.4E-2</v>
      </c>
      <c r="S266" s="147">
        <v>0</v>
      </c>
      <c r="T266" s="148">
        <f>S266*H266</f>
        <v>0</v>
      </c>
      <c r="AR266" s="149" t="s">
        <v>226</v>
      </c>
      <c r="AT266" s="149" t="s">
        <v>221</v>
      </c>
      <c r="AU266" s="149" t="s">
        <v>96</v>
      </c>
      <c r="AY266" s="17" t="s">
        <v>219</v>
      </c>
      <c r="BE266" s="150">
        <f>IF(N266="základní",J266,0)</f>
        <v>0</v>
      </c>
      <c r="BF266" s="150">
        <f>IF(N266="snížená",J266,0)</f>
        <v>0</v>
      </c>
      <c r="BG266" s="150">
        <f>IF(N266="zákl. přenesená",J266,0)</f>
        <v>0</v>
      </c>
      <c r="BH266" s="150">
        <f>IF(N266="sníž. přenesená",J266,0)</f>
        <v>0</v>
      </c>
      <c r="BI266" s="150">
        <f>IF(N266="nulová",J266,0)</f>
        <v>0</v>
      </c>
      <c r="BJ266" s="17" t="s">
        <v>94</v>
      </c>
      <c r="BK266" s="150">
        <f>ROUND(I266*H266,2)</f>
        <v>0</v>
      </c>
      <c r="BL266" s="17" t="s">
        <v>226</v>
      </c>
      <c r="BM266" s="149" t="s">
        <v>3932</v>
      </c>
    </row>
    <row r="267" spans="2:65" s="12" customFormat="1" ht="11.25">
      <c r="B267" s="151"/>
      <c r="D267" s="152" t="s">
        <v>228</v>
      </c>
      <c r="E267" s="153" t="s">
        <v>1</v>
      </c>
      <c r="F267" s="154" t="s">
        <v>3924</v>
      </c>
      <c r="H267" s="153" t="s">
        <v>1</v>
      </c>
      <c r="I267" s="155"/>
      <c r="L267" s="151"/>
      <c r="M267" s="156"/>
      <c r="T267" s="157"/>
      <c r="AT267" s="153" t="s">
        <v>228</v>
      </c>
      <c r="AU267" s="153" t="s">
        <v>96</v>
      </c>
      <c r="AV267" s="12" t="s">
        <v>94</v>
      </c>
      <c r="AW267" s="12" t="s">
        <v>42</v>
      </c>
      <c r="AX267" s="12" t="s">
        <v>87</v>
      </c>
      <c r="AY267" s="153" t="s">
        <v>219</v>
      </c>
    </row>
    <row r="268" spans="2:65" s="14" customFormat="1" ht="11.25">
      <c r="B268" s="165"/>
      <c r="D268" s="152" t="s">
        <v>228</v>
      </c>
      <c r="E268" s="166" t="s">
        <v>1</v>
      </c>
      <c r="F268" s="167" t="s">
        <v>3933</v>
      </c>
      <c r="H268" s="168">
        <v>3</v>
      </c>
      <c r="I268" s="169"/>
      <c r="L268" s="165"/>
      <c r="M268" s="170"/>
      <c r="T268" s="171"/>
      <c r="AT268" s="166" t="s">
        <v>228</v>
      </c>
      <c r="AU268" s="166" t="s">
        <v>96</v>
      </c>
      <c r="AV268" s="14" t="s">
        <v>96</v>
      </c>
      <c r="AW268" s="14" t="s">
        <v>42</v>
      </c>
      <c r="AX268" s="14" t="s">
        <v>94</v>
      </c>
      <c r="AY268" s="166" t="s">
        <v>219</v>
      </c>
    </row>
    <row r="269" spans="2:65" s="11" customFormat="1" ht="22.9" customHeight="1">
      <c r="B269" s="126"/>
      <c r="D269" s="127" t="s">
        <v>86</v>
      </c>
      <c r="E269" s="136" t="s">
        <v>569</v>
      </c>
      <c r="F269" s="136" t="s">
        <v>570</v>
      </c>
      <c r="I269" s="129"/>
      <c r="J269" s="137">
        <f>BK269</f>
        <v>0</v>
      </c>
      <c r="L269" s="126"/>
      <c r="M269" s="131"/>
      <c r="P269" s="132">
        <f>SUM(P270:P271)</f>
        <v>0</v>
      </c>
      <c r="R269" s="132">
        <f>SUM(R270:R271)</f>
        <v>0</v>
      </c>
      <c r="T269" s="133">
        <f>SUM(T270:T271)</f>
        <v>0</v>
      </c>
      <c r="AR269" s="127" t="s">
        <v>94</v>
      </c>
      <c r="AT269" s="134" t="s">
        <v>86</v>
      </c>
      <c r="AU269" s="134" t="s">
        <v>94</v>
      </c>
      <c r="AY269" s="127" t="s">
        <v>219</v>
      </c>
      <c r="BK269" s="135">
        <f>SUM(BK270:BK271)</f>
        <v>0</v>
      </c>
    </row>
    <row r="270" spans="2:65" s="1" customFormat="1" ht="21.75" customHeight="1">
      <c r="B270" s="33"/>
      <c r="C270" s="138" t="s">
        <v>471</v>
      </c>
      <c r="D270" s="138" t="s">
        <v>221</v>
      </c>
      <c r="E270" s="139" t="s">
        <v>3934</v>
      </c>
      <c r="F270" s="140" t="s">
        <v>3935</v>
      </c>
      <c r="G270" s="141" t="s">
        <v>319</v>
      </c>
      <c r="H270" s="142">
        <v>95.8</v>
      </c>
      <c r="I270" s="143"/>
      <c r="J270" s="144">
        <f>ROUND(I270*H270,2)</f>
        <v>0</v>
      </c>
      <c r="K270" s="140" t="s">
        <v>254</v>
      </c>
      <c r="L270" s="33"/>
      <c r="M270" s="145" t="s">
        <v>1</v>
      </c>
      <c r="N270" s="146" t="s">
        <v>52</v>
      </c>
      <c r="P270" s="147">
        <f>O270*H270</f>
        <v>0</v>
      </c>
      <c r="Q270" s="147">
        <v>0</v>
      </c>
      <c r="R270" s="147">
        <f>Q270*H270</f>
        <v>0</v>
      </c>
      <c r="S270" s="147">
        <v>0</v>
      </c>
      <c r="T270" s="148">
        <f>S270*H270</f>
        <v>0</v>
      </c>
      <c r="AR270" s="149" t="s">
        <v>226</v>
      </c>
      <c r="AT270" s="149" t="s">
        <v>221</v>
      </c>
      <c r="AU270" s="149" t="s">
        <v>96</v>
      </c>
      <c r="AY270" s="17" t="s">
        <v>219</v>
      </c>
      <c r="BE270" s="150">
        <f>IF(N270="základní",J270,0)</f>
        <v>0</v>
      </c>
      <c r="BF270" s="150">
        <f>IF(N270="snížená",J270,0)</f>
        <v>0</v>
      </c>
      <c r="BG270" s="150">
        <f>IF(N270="zákl. přenesená",J270,0)</f>
        <v>0</v>
      </c>
      <c r="BH270" s="150">
        <f>IF(N270="sníž. přenesená",J270,0)</f>
        <v>0</v>
      </c>
      <c r="BI270" s="150">
        <f>IF(N270="nulová",J270,0)</f>
        <v>0</v>
      </c>
      <c r="BJ270" s="17" t="s">
        <v>94</v>
      </c>
      <c r="BK270" s="150">
        <f>ROUND(I270*H270,2)</f>
        <v>0</v>
      </c>
      <c r="BL270" s="17" t="s">
        <v>226</v>
      </c>
      <c r="BM270" s="149" t="s">
        <v>3936</v>
      </c>
    </row>
    <row r="271" spans="2:65" s="1" customFormat="1" ht="11.25">
      <c r="B271" s="33"/>
      <c r="D271" s="179" t="s">
        <v>256</v>
      </c>
      <c r="F271" s="180" t="s">
        <v>3937</v>
      </c>
      <c r="I271" s="181"/>
      <c r="L271" s="33"/>
      <c r="M271" s="182"/>
      <c r="T271" s="57"/>
      <c r="AT271" s="17" t="s">
        <v>256</v>
      </c>
      <c r="AU271" s="17" t="s">
        <v>96</v>
      </c>
    </row>
    <row r="272" spans="2:65" s="11" customFormat="1" ht="25.9" customHeight="1">
      <c r="B272" s="126"/>
      <c r="D272" s="127" t="s">
        <v>86</v>
      </c>
      <c r="E272" s="128" t="s">
        <v>3176</v>
      </c>
      <c r="F272" s="128" t="s">
        <v>3177</v>
      </c>
      <c r="I272" s="129"/>
      <c r="J272" s="130">
        <f>BK272</f>
        <v>0</v>
      </c>
      <c r="L272" s="126"/>
      <c r="M272" s="131"/>
      <c r="P272" s="132">
        <f>P273+P279</f>
        <v>0</v>
      </c>
      <c r="R272" s="132">
        <f>R273+R279</f>
        <v>3.3501599999999999E-2</v>
      </c>
      <c r="T272" s="133">
        <f>T273+T279</f>
        <v>0</v>
      </c>
      <c r="AR272" s="127" t="s">
        <v>96</v>
      </c>
      <c r="AT272" s="134" t="s">
        <v>86</v>
      </c>
      <c r="AU272" s="134" t="s">
        <v>87</v>
      </c>
      <c r="AY272" s="127" t="s">
        <v>219</v>
      </c>
      <c r="BK272" s="135">
        <f>BK273+BK279</f>
        <v>0</v>
      </c>
    </row>
    <row r="273" spans="2:65" s="11" customFormat="1" ht="22.9" customHeight="1">
      <c r="B273" s="126"/>
      <c r="D273" s="127" t="s">
        <v>86</v>
      </c>
      <c r="E273" s="136" t="s">
        <v>3938</v>
      </c>
      <c r="F273" s="136" t="s">
        <v>3939</v>
      </c>
      <c r="I273" s="129"/>
      <c r="J273" s="137">
        <f>BK273</f>
        <v>0</v>
      </c>
      <c r="L273" s="126"/>
      <c r="M273" s="131"/>
      <c r="P273" s="132">
        <f>SUM(P274:P278)</f>
        <v>0</v>
      </c>
      <c r="R273" s="132">
        <f>SUM(R274:R278)</f>
        <v>3.3501599999999999E-2</v>
      </c>
      <c r="T273" s="133">
        <f>SUM(T274:T278)</f>
        <v>0</v>
      </c>
      <c r="AR273" s="127" t="s">
        <v>96</v>
      </c>
      <c r="AT273" s="134" t="s">
        <v>86</v>
      </c>
      <c r="AU273" s="134" t="s">
        <v>94</v>
      </c>
      <c r="AY273" s="127" t="s">
        <v>219</v>
      </c>
      <c r="BK273" s="135">
        <f>SUM(BK274:BK278)</f>
        <v>0</v>
      </c>
    </row>
    <row r="274" spans="2:65" s="1" customFormat="1" ht="16.5" customHeight="1">
      <c r="B274" s="33"/>
      <c r="C274" s="138" t="s">
        <v>479</v>
      </c>
      <c r="D274" s="138" t="s">
        <v>221</v>
      </c>
      <c r="E274" s="139" t="s">
        <v>3940</v>
      </c>
      <c r="F274" s="140" t="s">
        <v>3941</v>
      </c>
      <c r="G274" s="141" t="s">
        <v>224</v>
      </c>
      <c r="H274" s="142">
        <v>17.82</v>
      </c>
      <c r="I274" s="143"/>
      <c r="J274" s="144">
        <f>ROUND(I274*H274,2)</f>
        <v>0</v>
      </c>
      <c r="K274" s="140" t="s">
        <v>2740</v>
      </c>
      <c r="L274" s="33"/>
      <c r="M274" s="145" t="s">
        <v>1</v>
      </c>
      <c r="N274" s="146" t="s">
        <v>52</v>
      </c>
      <c r="P274" s="147">
        <f>O274*H274</f>
        <v>0</v>
      </c>
      <c r="Q274" s="147">
        <v>1.8799999999999999E-3</v>
      </c>
      <c r="R274" s="147">
        <f>Q274*H274</f>
        <v>3.3501599999999999E-2</v>
      </c>
      <c r="S274" s="147">
        <v>0</v>
      </c>
      <c r="T274" s="148">
        <f>S274*H274</f>
        <v>0</v>
      </c>
      <c r="AR274" s="149" t="s">
        <v>359</v>
      </c>
      <c r="AT274" s="149" t="s">
        <v>221</v>
      </c>
      <c r="AU274" s="149" t="s">
        <v>96</v>
      </c>
      <c r="AY274" s="17" t="s">
        <v>219</v>
      </c>
      <c r="BE274" s="150">
        <f>IF(N274="základní",J274,0)</f>
        <v>0</v>
      </c>
      <c r="BF274" s="150">
        <f>IF(N274="snížená",J274,0)</f>
        <v>0</v>
      </c>
      <c r="BG274" s="150">
        <f>IF(N274="zákl. přenesená",J274,0)</f>
        <v>0</v>
      </c>
      <c r="BH274" s="150">
        <f>IF(N274="sníž. přenesená",J274,0)</f>
        <v>0</v>
      </c>
      <c r="BI274" s="150">
        <f>IF(N274="nulová",J274,0)</f>
        <v>0</v>
      </c>
      <c r="BJ274" s="17" t="s">
        <v>94</v>
      </c>
      <c r="BK274" s="150">
        <f>ROUND(I274*H274,2)</f>
        <v>0</v>
      </c>
      <c r="BL274" s="17" t="s">
        <v>359</v>
      </c>
      <c r="BM274" s="149" t="s">
        <v>3942</v>
      </c>
    </row>
    <row r="275" spans="2:65" s="12" customFormat="1" ht="11.25">
      <c r="B275" s="151"/>
      <c r="D275" s="152" t="s">
        <v>228</v>
      </c>
      <c r="E275" s="153" t="s">
        <v>1</v>
      </c>
      <c r="F275" s="154" t="s">
        <v>3767</v>
      </c>
      <c r="H275" s="153" t="s">
        <v>1</v>
      </c>
      <c r="I275" s="155"/>
      <c r="L275" s="151"/>
      <c r="M275" s="156"/>
      <c r="T275" s="157"/>
      <c r="AT275" s="153" t="s">
        <v>228</v>
      </c>
      <c r="AU275" s="153" t="s">
        <v>96</v>
      </c>
      <c r="AV275" s="12" t="s">
        <v>94</v>
      </c>
      <c r="AW275" s="12" t="s">
        <v>42</v>
      </c>
      <c r="AX275" s="12" t="s">
        <v>87</v>
      </c>
      <c r="AY275" s="153" t="s">
        <v>219</v>
      </c>
    </row>
    <row r="276" spans="2:65" s="14" customFormat="1" ht="11.25">
      <c r="B276" s="165"/>
      <c r="D276" s="152" t="s">
        <v>228</v>
      </c>
      <c r="E276" s="166" t="s">
        <v>1</v>
      </c>
      <c r="F276" s="167" t="s">
        <v>3943</v>
      </c>
      <c r="H276" s="168">
        <v>17.82</v>
      </c>
      <c r="I276" s="169"/>
      <c r="L276" s="165"/>
      <c r="M276" s="170"/>
      <c r="T276" s="171"/>
      <c r="AT276" s="166" t="s">
        <v>228</v>
      </c>
      <c r="AU276" s="166" t="s">
        <v>96</v>
      </c>
      <c r="AV276" s="14" t="s">
        <v>96</v>
      </c>
      <c r="AW276" s="14" t="s">
        <v>42</v>
      </c>
      <c r="AX276" s="14" t="s">
        <v>94</v>
      </c>
      <c r="AY276" s="166" t="s">
        <v>219</v>
      </c>
    </row>
    <row r="277" spans="2:65" s="1" customFormat="1" ht="16.5" customHeight="1">
      <c r="B277" s="33"/>
      <c r="C277" s="138" t="s">
        <v>484</v>
      </c>
      <c r="D277" s="138" t="s">
        <v>221</v>
      </c>
      <c r="E277" s="139" t="s">
        <v>3944</v>
      </c>
      <c r="F277" s="140" t="s">
        <v>3945</v>
      </c>
      <c r="G277" s="141" t="s">
        <v>319</v>
      </c>
      <c r="H277" s="142">
        <v>3.4000000000000002E-2</v>
      </c>
      <c r="I277" s="143"/>
      <c r="J277" s="144">
        <f>ROUND(I277*H277,2)</f>
        <v>0</v>
      </c>
      <c r="K277" s="140" t="s">
        <v>254</v>
      </c>
      <c r="L277" s="33"/>
      <c r="M277" s="145" t="s">
        <v>1</v>
      </c>
      <c r="N277" s="146" t="s">
        <v>52</v>
      </c>
      <c r="P277" s="147">
        <f>O277*H277</f>
        <v>0</v>
      </c>
      <c r="Q277" s="147">
        <v>0</v>
      </c>
      <c r="R277" s="147">
        <f>Q277*H277</f>
        <v>0</v>
      </c>
      <c r="S277" s="147">
        <v>0</v>
      </c>
      <c r="T277" s="148">
        <f>S277*H277</f>
        <v>0</v>
      </c>
      <c r="AR277" s="149" t="s">
        <v>359</v>
      </c>
      <c r="AT277" s="149" t="s">
        <v>221</v>
      </c>
      <c r="AU277" s="149" t="s">
        <v>96</v>
      </c>
      <c r="AY277" s="17" t="s">
        <v>219</v>
      </c>
      <c r="BE277" s="150">
        <f>IF(N277="základní",J277,0)</f>
        <v>0</v>
      </c>
      <c r="BF277" s="150">
        <f>IF(N277="snížená",J277,0)</f>
        <v>0</v>
      </c>
      <c r="BG277" s="150">
        <f>IF(N277="zákl. přenesená",J277,0)</f>
        <v>0</v>
      </c>
      <c r="BH277" s="150">
        <f>IF(N277="sníž. přenesená",J277,0)</f>
        <v>0</v>
      </c>
      <c r="BI277" s="150">
        <f>IF(N277="nulová",J277,0)</f>
        <v>0</v>
      </c>
      <c r="BJ277" s="17" t="s">
        <v>94</v>
      </c>
      <c r="BK277" s="150">
        <f>ROUND(I277*H277,2)</f>
        <v>0</v>
      </c>
      <c r="BL277" s="17" t="s">
        <v>359</v>
      </c>
      <c r="BM277" s="149" t="s">
        <v>3946</v>
      </c>
    </row>
    <row r="278" spans="2:65" s="1" customFormat="1" ht="11.25">
      <c r="B278" s="33"/>
      <c r="D278" s="179" t="s">
        <v>256</v>
      </c>
      <c r="F278" s="180" t="s">
        <v>3947</v>
      </c>
      <c r="I278" s="181"/>
      <c r="L278" s="33"/>
      <c r="M278" s="182"/>
      <c r="T278" s="57"/>
      <c r="AT278" s="17" t="s">
        <v>256</v>
      </c>
      <c r="AU278" s="17" t="s">
        <v>96</v>
      </c>
    </row>
    <row r="279" spans="2:65" s="11" customFormat="1" ht="22.9" customHeight="1">
      <c r="B279" s="126"/>
      <c r="D279" s="127" t="s">
        <v>86</v>
      </c>
      <c r="E279" s="136" t="s">
        <v>3676</v>
      </c>
      <c r="F279" s="136" t="s">
        <v>3677</v>
      </c>
      <c r="I279" s="129"/>
      <c r="J279" s="137">
        <f>BK279</f>
        <v>0</v>
      </c>
      <c r="L279" s="126"/>
      <c r="M279" s="131"/>
      <c r="P279" s="132">
        <f>SUM(P280:P302)</f>
        <v>0</v>
      </c>
      <c r="R279" s="132">
        <f>SUM(R280:R302)</f>
        <v>0</v>
      </c>
      <c r="T279" s="133">
        <f>SUM(T280:T302)</f>
        <v>0</v>
      </c>
      <c r="AR279" s="127" t="s">
        <v>96</v>
      </c>
      <c r="AT279" s="134" t="s">
        <v>86</v>
      </c>
      <c r="AU279" s="134" t="s">
        <v>94</v>
      </c>
      <c r="AY279" s="127" t="s">
        <v>219</v>
      </c>
      <c r="BK279" s="135">
        <f>SUM(BK280:BK302)</f>
        <v>0</v>
      </c>
    </row>
    <row r="280" spans="2:65" s="1" customFormat="1" ht="24.2" customHeight="1">
      <c r="B280" s="33"/>
      <c r="C280" s="138" t="s">
        <v>488</v>
      </c>
      <c r="D280" s="138" t="s">
        <v>221</v>
      </c>
      <c r="E280" s="139" t="s">
        <v>3948</v>
      </c>
      <c r="F280" s="140" t="s">
        <v>3949</v>
      </c>
      <c r="G280" s="141" t="s">
        <v>224</v>
      </c>
      <c r="H280" s="142">
        <v>1</v>
      </c>
      <c r="I280" s="143"/>
      <c r="J280" s="144">
        <f>ROUND(I280*H280,2)</f>
        <v>0</v>
      </c>
      <c r="K280" s="140" t="s">
        <v>2740</v>
      </c>
      <c r="L280" s="33"/>
      <c r="M280" s="145" t="s">
        <v>1</v>
      </c>
      <c r="N280" s="146" t="s">
        <v>52</v>
      </c>
      <c r="P280" s="147">
        <f>O280*H280</f>
        <v>0</v>
      </c>
      <c r="Q280" s="147">
        <v>0</v>
      </c>
      <c r="R280" s="147">
        <f>Q280*H280</f>
        <v>0</v>
      </c>
      <c r="S280" s="147">
        <v>0</v>
      </c>
      <c r="T280" s="148">
        <f>S280*H280</f>
        <v>0</v>
      </c>
      <c r="AR280" s="149" t="s">
        <v>359</v>
      </c>
      <c r="AT280" s="149" t="s">
        <v>221</v>
      </c>
      <c r="AU280" s="149" t="s">
        <v>96</v>
      </c>
      <c r="AY280" s="17" t="s">
        <v>219</v>
      </c>
      <c r="BE280" s="150">
        <f>IF(N280="základní",J280,0)</f>
        <v>0</v>
      </c>
      <c r="BF280" s="150">
        <f>IF(N280="snížená",J280,0)</f>
        <v>0</v>
      </c>
      <c r="BG280" s="150">
        <f>IF(N280="zákl. přenesená",J280,0)</f>
        <v>0</v>
      </c>
      <c r="BH280" s="150">
        <f>IF(N280="sníž. přenesená",J280,0)</f>
        <v>0</v>
      </c>
      <c r="BI280" s="150">
        <f>IF(N280="nulová",J280,0)</f>
        <v>0</v>
      </c>
      <c r="BJ280" s="17" t="s">
        <v>94</v>
      </c>
      <c r="BK280" s="150">
        <f>ROUND(I280*H280,2)</f>
        <v>0</v>
      </c>
      <c r="BL280" s="17" t="s">
        <v>359</v>
      </c>
      <c r="BM280" s="149" t="s">
        <v>3950</v>
      </c>
    </row>
    <row r="281" spans="2:65" s="14" customFormat="1" ht="11.25">
      <c r="B281" s="165"/>
      <c r="D281" s="152" t="s">
        <v>228</v>
      </c>
      <c r="E281" s="166" t="s">
        <v>1</v>
      </c>
      <c r="F281" s="167" t="s">
        <v>3951</v>
      </c>
      <c r="H281" s="168">
        <v>880.32</v>
      </c>
      <c r="I281" s="169"/>
      <c r="L281" s="165"/>
      <c r="M281" s="170"/>
      <c r="T281" s="171"/>
      <c r="AT281" s="166" t="s">
        <v>228</v>
      </c>
      <c r="AU281" s="166" t="s">
        <v>96</v>
      </c>
      <c r="AV281" s="14" t="s">
        <v>96</v>
      </c>
      <c r="AW281" s="14" t="s">
        <v>42</v>
      </c>
      <c r="AX281" s="14" t="s">
        <v>87</v>
      </c>
      <c r="AY281" s="166" t="s">
        <v>219</v>
      </c>
    </row>
    <row r="282" spans="2:65" s="12" customFormat="1" ht="11.25">
      <c r="B282" s="151"/>
      <c r="D282" s="152" t="s">
        <v>228</v>
      </c>
      <c r="E282" s="153" t="s">
        <v>1</v>
      </c>
      <c r="F282" s="154" t="s">
        <v>3952</v>
      </c>
      <c r="H282" s="153" t="s">
        <v>1</v>
      </c>
      <c r="I282" s="155"/>
      <c r="L282" s="151"/>
      <c r="M282" s="156"/>
      <c r="T282" s="157"/>
      <c r="AT282" s="153" t="s">
        <v>228</v>
      </c>
      <c r="AU282" s="153" t="s">
        <v>96</v>
      </c>
      <c r="AV282" s="12" t="s">
        <v>94</v>
      </c>
      <c r="AW282" s="12" t="s">
        <v>42</v>
      </c>
      <c r="AX282" s="12" t="s">
        <v>87</v>
      </c>
      <c r="AY282" s="153" t="s">
        <v>219</v>
      </c>
    </row>
    <row r="283" spans="2:65" s="14" customFormat="1" ht="11.25">
      <c r="B283" s="165"/>
      <c r="D283" s="152" t="s">
        <v>228</v>
      </c>
      <c r="E283" s="166" t="s">
        <v>1</v>
      </c>
      <c r="F283" s="167" t="s">
        <v>3953</v>
      </c>
      <c r="H283" s="168">
        <v>55.38</v>
      </c>
      <c r="I283" s="169"/>
      <c r="L283" s="165"/>
      <c r="M283" s="170"/>
      <c r="T283" s="171"/>
      <c r="AT283" s="166" t="s">
        <v>228</v>
      </c>
      <c r="AU283" s="166" t="s">
        <v>96</v>
      </c>
      <c r="AV283" s="14" t="s">
        <v>96</v>
      </c>
      <c r="AW283" s="14" t="s">
        <v>42</v>
      </c>
      <c r="AX283" s="14" t="s">
        <v>87</v>
      </c>
      <c r="AY283" s="166" t="s">
        <v>219</v>
      </c>
    </row>
    <row r="284" spans="2:65" s="14" customFormat="1" ht="11.25">
      <c r="B284" s="165"/>
      <c r="D284" s="152" t="s">
        <v>228</v>
      </c>
      <c r="E284" s="166" t="s">
        <v>1</v>
      </c>
      <c r="F284" s="167" t="s">
        <v>3954</v>
      </c>
      <c r="H284" s="168">
        <v>187.2</v>
      </c>
      <c r="I284" s="169"/>
      <c r="L284" s="165"/>
      <c r="M284" s="170"/>
      <c r="T284" s="171"/>
      <c r="AT284" s="166" t="s">
        <v>228</v>
      </c>
      <c r="AU284" s="166" t="s">
        <v>96</v>
      </c>
      <c r="AV284" s="14" t="s">
        <v>96</v>
      </c>
      <c r="AW284" s="14" t="s">
        <v>42</v>
      </c>
      <c r="AX284" s="14" t="s">
        <v>87</v>
      </c>
      <c r="AY284" s="166" t="s">
        <v>219</v>
      </c>
    </row>
    <row r="285" spans="2:65" s="12" customFormat="1" ht="11.25">
      <c r="B285" s="151"/>
      <c r="D285" s="152" t="s">
        <v>228</v>
      </c>
      <c r="E285" s="153" t="s">
        <v>1</v>
      </c>
      <c r="F285" s="154" t="s">
        <v>3955</v>
      </c>
      <c r="H285" s="153" t="s">
        <v>1</v>
      </c>
      <c r="I285" s="155"/>
      <c r="L285" s="151"/>
      <c r="M285" s="156"/>
      <c r="T285" s="157"/>
      <c r="AT285" s="153" t="s">
        <v>228</v>
      </c>
      <c r="AU285" s="153" t="s">
        <v>96</v>
      </c>
      <c r="AV285" s="12" t="s">
        <v>94</v>
      </c>
      <c r="AW285" s="12" t="s">
        <v>42</v>
      </c>
      <c r="AX285" s="12" t="s">
        <v>87</v>
      </c>
      <c r="AY285" s="153" t="s">
        <v>219</v>
      </c>
    </row>
    <row r="286" spans="2:65" s="15" customFormat="1" ht="11.25">
      <c r="B286" s="172"/>
      <c r="D286" s="152" t="s">
        <v>228</v>
      </c>
      <c r="E286" s="173" t="s">
        <v>1</v>
      </c>
      <c r="F286" s="174" t="s">
        <v>3956</v>
      </c>
      <c r="H286" s="175">
        <v>1122.9000000000001</v>
      </c>
      <c r="I286" s="176"/>
      <c r="L286" s="172"/>
      <c r="M286" s="177"/>
      <c r="T286" s="178"/>
      <c r="AT286" s="173" t="s">
        <v>228</v>
      </c>
      <c r="AU286" s="173" t="s">
        <v>96</v>
      </c>
      <c r="AV286" s="15" t="s">
        <v>226</v>
      </c>
      <c r="AW286" s="15" t="s">
        <v>42</v>
      </c>
      <c r="AX286" s="15" t="s">
        <v>87</v>
      </c>
      <c r="AY286" s="173" t="s">
        <v>219</v>
      </c>
    </row>
    <row r="287" spans="2:65" s="14" customFormat="1" ht="11.25">
      <c r="B287" s="165"/>
      <c r="D287" s="152" t="s">
        <v>228</v>
      </c>
      <c r="E287" s="166" t="s">
        <v>1</v>
      </c>
      <c r="F287" s="167" t="s">
        <v>94</v>
      </c>
      <c r="H287" s="168">
        <v>1</v>
      </c>
      <c r="I287" s="169"/>
      <c r="L287" s="165"/>
      <c r="M287" s="170"/>
      <c r="T287" s="171"/>
      <c r="AT287" s="166" t="s">
        <v>228</v>
      </c>
      <c r="AU287" s="166" t="s">
        <v>96</v>
      </c>
      <c r="AV287" s="14" t="s">
        <v>96</v>
      </c>
      <c r="AW287" s="14" t="s">
        <v>42</v>
      </c>
      <c r="AX287" s="14" t="s">
        <v>87</v>
      </c>
      <c r="AY287" s="166" t="s">
        <v>219</v>
      </c>
    </row>
    <row r="288" spans="2:65" s="15" customFormat="1" ht="11.25">
      <c r="B288" s="172"/>
      <c r="D288" s="152" t="s">
        <v>228</v>
      </c>
      <c r="E288" s="173" t="s">
        <v>1</v>
      </c>
      <c r="F288" s="174" t="s">
        <v>262</v>
      </c>
      <c r="H288" s="175">
        <v>1</v>
      </c>
      <c r="I288" s="176"/>
      <c r="L288" s="172"/>
      <c r="M288" s="177"/>
      <c r="T288" s="178"/>
      <c r="AT288" s="173" t="s">
        <v>228</v>
      </c>
      <c r="AU288" s="173" t="s">
        <v>96</v>
      </c>
      <c r="AV288" s="15" t="s">
        <v>226</v>
      </c>
      <c r="AW288" s="15" t="s">
        <v>42</v>
      </c>
      <c r="AX288" s="15" t="s">
        <v>94</v>
      </c>
      <c r="AY288" s="173" t="s">
        <v>219</v>
      </c>
    </row>
    <row r="289" spans="2:65" s="1" customFormat="1" ht="24.2" customHeight="1">
      <c r="B289" s="33"/>
      <c r="C289" s="138" t="s">
        <v>493</v>
      </c>
      <c r="D289" s="138" t="s">
        <v>221</v>
      </c>
      <c r="E289" s="139" t="s">
        <v>3957</v>
      </c>
      <c r="F289" s="140" t="s">
        <v>3958</v>
      </c>
      <c r="G289" s="141" t="s">
        <v>224</v>
      </c>
      <c r="H289" s="142">
        <v>1</v>
      </c>
      <c r="I289" s="143"/>
      <c r="J289" s="144">
        <f>ROUND(I289*H289,2)</f>
        <v>0</v>
      </c>
      <c r="K289" s="140" t="s">
        <v>2740</v>
      </c>
      <c r="L289" s="33"/>
      <c r="M289" s="145" t="s">
        <v>1</v>
      </c>
      <c r="N289" s="146" t="s">
        <v>52</v>
      </c>
      <c r="P289" s="147">
        <f>O289*H289</f>
        <v>0</v>
      </c>
      <c r="Q289" s="147">
        <v>0</v>
      </c>
      <c r="R289" s="147">
        <f>Q289*H289</f>
        <v>0</v>
      </c>
      <c r="S289" s="147">
        <v>0</v>
      </c>
      <c r="T289" s="148">
        <f>S289*H289</f>
        <v>0</v>
      </c>
      <c r="AR289" s="149" t="s">
        <v>359</v>
      </c>
      <c r="AT289" s="149" t="s">
        <v>221</v>
      </c>
      <c r="AU289" s="149" t="s">
        <v>96</v>
      </c>
      <c r="AY289" s="17" t="s">
        <v>219</v>
      </c>
      <c r="BE289" s="150">
        <f>IF(N289="základní",J289,0)</f>
        <v>0</v>
      </c>
      <c r="BF289" s="150">
        <f>IF(N289="snížená",J289,0)</f>
        <v>0</v>
      </c>
      <c r="BG289" s="150">
        <f>IF(N289="zákl. přenesená",J289,0)</f>
        <v>0</v>
      </c>
      <c r="BH289" s="150">
        <f>IF(N289="sníž. přenesená",J289,0)</f>
        <v>0</v>
      </c>
      <c r="BI289" s="150">
        <f>IF(N289="nulová",J289,0)</f>
        <v>0</v>
      </c>
      <c r="BJ289" s="17" t="s">
        <v>94</v>
      </c>
      <c r="BK289" s="150">
        <f>ROUND(I289*H289,2)</f>
        <v>0</v>
      </c>
      <c r="BL289" s="17" t="s">
        <v>359</v>
      </c>
      <c r="BM289" s="149" t="s">
        <v>3959</v>
      </c>
    </row>
    <row r="290" spans="2:65" s="14" customFormat="1" ht="11.25">
      <c r="B290" s="165"/>
      <c r="D290" s="152" t="s">
        <v>228</v>
      </c>
      <c r="E290" s="166" t="s">
        <v>1</v>
      </c>
      <c r="F290" s="167" t="s">
        <v>3960</v>
      </c>
      <c r="H290" s="168">
        <v>957.6</v>
      </c>
      <c r="I290" s="169"/>
      <c r="L290" s="165"/>
      <c r="M290" s="170"/>
      <c r="T290" s="171"/>
      <c r="AT290" s="166" t="s">
        <v>228</v>
      </c>
      <c r="AU290" s="166" t="s">
        <v>96</v>
      </c>
      <c r="AV290" s="14" t="s">
        <v>96</v>
      </c>
      <c r="AW290" s="14" t="s">
        <v>42</v>
      </c>
      <c r="AX290" s="14" t="s">
        <v>87</v>
      </c>
      <c r="AY290" s="166" t="s">
        <v>219</v>
      </c>
    </row>
    <row r="291" spans="2:65" s="14" customFormat="1" ht="11.25">
      <c r="B291" s="165"/>
      <c r="D291" s="152" t="s">
        <v>228</v>
      </c>
      <c r="E291" s="166" t="s">
        <v>1</v>
      </c>
      <c r="F291" s="167" t="s">
        <v>3961</v>
      </c>
      <c r="H291" s="168">
        <v>108.78</v>
      </c>
      <c r="I291" s="169"/>
      <c r="L291" s="165"/>
      <c r="M291" s="170"/>
      <c r="T291" s="171"/>
      <c r="AT291" s="166" t="s">
        <v>228</v>
      </c>
      <c r="AU291" s="166" t="s">
        <v>96</v>
      </c>
      <c r="AV291" s="14" t="s">
        <v>96</v>
      </c>
      <c r="AW291" s="14" t="s">
        <v>42</v>
      </c>
      <c r="AX291" s="14" t="s">
        <v>87</v>
      </c>
      <c r="AY291" s="166" t="s">
        <v>219</v>
      </c>
    </row>
    <row r="292" spans="2:65" s="14" customFormat="1" ht="11.25">
      <c r="B292" s="165"/>
      <c r="D292" s="152" t="s">
        <v>228</v>
      </c>
      <c r="E292" s="166" t="s">
        <v>1</v>
      </c>
      <c r="F292" s="167" t="s">
        <v>3962</v>
      </c>
      <c r="H292" s="168">
        <v>16.8</v>
      </c>
      <c r="I292" s="169"/>
      <c r="L292" s="165"/>
      <c r="M292" s="170"/>
      <c r="T292" s="171"/>
      <c r="AT292" s="166" t="s">
        <v>228</v>
      </c>
      <c r="AU292" s="166" t="s">
        <v>96</v>
      </c>
      <c r="AV292" s="14" t="s">
        <v>96</v>
      </c>
      <c r="AW292" s="14" t="s">
        <v>42</v>
      </c>
      <c r="AX292" s="14" t="s">
        <v>87</v>
      </c>
      <c r="AY292" s="166" t="s">
        <v>219</v>
      </c>
    </row>
    <row r="293" spans="2:65" s="14" customFormat="1" ht="11.25">
      <c r="B293" s="165"/>
      <c r="D293" s="152" t="s">
        <v>228</v>
      </c>
      <c r="E293" s="166" t="s">
        <v>1</v>
      </c>
      <c r="F293" s="167" t="s">
        <v>3963</v>
      </c>
      <c r="H293" s="168">
        <v>275.22000000000003</v>
      </c>
      <c r="I293" s="169"/>
      <c r="L293" s="165"/>
      <c r="M293" s="170"/>
      <c r="T293" s="171"/>
      <c r="AT293" s="166" t="s">
        <v>228</v>
      </c>
      <c r="AU293" s="166" t="s">
        <v>96</v>
      </c>
      <c r="AV293" s="14" t="s">
        <v>96</v>
      </c>
      <c r="AW293" s="14" t="s">
        <v>42</v>
      </c>
      <c r="AX293" s="14" t="s">
        <v>87</v>
      </c>
      <c r="AY293" s="166" t="s">
        <v>219</v>
      </c>
    </row>
    <row r="294" spans="2:65" s="14" customFormat="1" ht="11.25">
      <c r="B294" s="165"/>
      <c r="D294" s="152" t="s">
        <v>228</v>
      </c>
      <c r="E294" s="166" t="s">
        <v>1</v>
      </c>
      <c r="F294" s="167" t="s">
        <v>3964</v>
      </c>
      <c r="H294" s="168">
        <v>199.8</v>
      </c>
      <c r="I294" s="169"/>
      <c r="L294" s="165"/>
      <c r="M294" s="170"/>
      <c r="T294" s="171"/>
      <c r="AT294" s="166" t="s">
        <v>228</v>
      </c>
      <c r="AU294" s="166" t="s">
        <v>96</v>
      </c>
      <c r="AV294" s="14" t="s">
        <v>96</v>
      </c>
      <c r="AW294" s="14" t="s">
        <v>42</v>
      </c>
      <c r="AX294" s="14" t="s">
        <v>87</v>
      </c>
      <c r="AY294" s="166" t="s">
        <v>219</v>
      </c>
    </row>
    <row r="295" spans="2:65" s="15" customFormat="1" ht="11.25">
      <c r="B295" s="172"/>
      <c r="D295" s="152" t="s">
        <v>228</v>
      </c>
      <c r="E295" s="173" t="s">
        <v>1</v>
      </c>
      <c r="F295" s="174" t="s">
        <v>3956</v>
      </c>
      <c r="H295" s="175">
        <v>1558.2</v>
      </c>
      <c r="I295" s="176"/>
      <c r="L295" s="172"/>
      <c r="M295" s="177"/>
      <c r="T295" s="178"/>
      <c r="AT295" s="173" t="s">
        <v>228</v>
      </c>
      <c r="AU295" s="173" t="s">
        <v>96</v>
      </c>
      <c r="AV295" s="15" t="s">
        <v>226</v>
      </c>
      <c r="AW295" s="15" t="s">
        <v>42</v>
      </c>
      <c r="AX295" s="15" t="s">
        <v>87</v>
      </c>
      <c r="AY295" s="173" t="s">
        <v>219</v>
      </c>
    </row>
    <row r="296" spans="2:65" s="12" customFormat="1" ht="11.25">
      <c r="B296" s="151"/>
      <c r="D296" s="152" t="s">
        <v>228</v>
      </c>
      <c r="E296" s="153" t="s">
        <v>1</v>
      </c>
      <c r="F296" s="154" t="s">
        <v>3965</v>
      </c>
      <c r="H296" s="153" t="s">
        <v>1</v>
      </c>
      <c r="I296" s="155"/>
      <c r="L296" s="151"/>
      <c r="M296" s="156"/>
      <c r="T296" s="157"/>
      <c r="AT296" s="153" t="s">
        <v>228</v>
      </c>
      <c r="AU296" s="153" t="s">
        <v>96</v>
      </c>
      <c r="AV296" s="12" t="s">
        <v>94</v>
      </c>
      <c r="AW296" s="12" t="s">
        <v>42</v>
      </c>
      <c r="AX296" s="12" t="s">
        <v>87</v>
      </c>
      <c r="AY296" s="153" t="s">
        <v>219</v>
      </c>
    </row>
    <row r="297" spans="2:65" s="12" customFormat="1" ht="11.25">
      <c r="B297" s="151"/>
      <c r="D297" s="152" t="s">
        <v>228</v>
      </c>
      <c r="E297" s="153" t="s">
        <v>1</v>
      </c>
      <c r="F297" s="154" t="s">
        <v>3966</v>
      </c>
      <c r="H297" s="153" t="s">
        <v>1</v>
      </c>
      <c r="I297" s="155"/>
      <c r="L297" s="151"/>
      <c r="M297" s="156"/>
      <c r="T297" s="157"/>
      <c r="AT297" s="153" t="s">
        <v>228</v>
      </c>
      <c r="AU297" s="153" t="s">
        <v>96</v>
      </c>
      <c r="AV297" s="12" t="s">
        <v>94</v>
      </c>
      <c r="AW297" s="12" t="s">
        <v>42</v>
      </c>
      <c r="AX297" s="12" t="s">
        <v>87</v>
      </c>
      <c r="AY297" s="153" t="s">
        <v>219</v>
      </c>
    </row>
    <row r="298" spans="2:65" s="12" customFormat="1" ht="11.25">
      <c r="B298" s="151"/>
      <c r="D298" s="152" t="s">
        <v>228</v>
      </c>
      <c r="E298" s="153" t="s">
        <v>1</v>
      </c>
      <c r="F298" s="154" t="s">
        <v>3967</v>
      </c>
      <c r="H298" s="153" t="s">
        <v>1</v>
      </c>
      <c r="I298" s="155"/>
      <c r="L298" s="151"/>
      <c r="M298" s="156"/>
      <c r="T298" s="157"/>
      <c r="AT298" s="153" t="s">
        <v>228</v>
      </c>
      <c r="AU298" s="153" t="s">
        <v>96</v>
      </c>
      <c r="AV298" s="12" t="s">
        <v>94</v>
      </c>
      <c r="AW298" s="12" t="s">
        <v>42</v>
      </c>
      <c r="AX298" s="12" t="s">
        <v>87</v>
      </c>
      <c r="AY298" s="153" t="s">
        <v>219</v>
      </c>
    </row>
    <row r="299" spans="2:65" s="12" customFormat="1" ht="11.25">
      <c r="B299" s="151"/>
      <c r="D299" s="152" t="s">
        <v>228</v>
      </c>
      <c r="E299" s="153" t="s">
        <v>1</v>
      </c>
      <c r="F299" s="154" t="s">
        <v>3968</v>
      </c>
      <c r="H299" s="153" t="s">
        <v>1</v>
      </c>
      <c r="I299" s="155"/>
      <c r="L299" s="151"/>
      <c r="M299" s="156"/>
      <c r="T299" s="157"/>
      <c r="AT299" s="153" t="s">
        <v>228</v>
      </c>
      <c r="AU299" s="153" t="s">
        <v>96</v>
      </c>
      <c r="AV299" s="12" t="s">
        <v>94</v>
      </c>
      <c r="AW299" s="12" t="s">
        <v>42</v>
      </c>
      <c r="AX299" s="12" t="s">
        <v>87</v>
      </c>
      <c r="AY299" s="153" t="s">
        <v>219</v>
      </c>
    </row>
    <row r="300" spans="2:65" s="15" customFormat="1" ht="11.25">
      <c r="B300" s="172"/>
      <c r="D300" s="152" t="s">
        <v>228</v>
      </c>
      <c r="E300" s="173" t="s">
        <v>1</v>
      </c>
      <c r="F300" s="174" t="s">
        <v>262</v>
      </c>
      <c r="H300" s="175">
        <v>0</v>
      </c>
      <c r="I300" s="176"/>
      <c r="L300" s="172"/>
      <c r="M300" s="177"/>
      <c r="T300" s="178"/>
      <c r="AT300" s="173" t="s">
        <v>228</v>
      </c>
      <c r="AU300" s="173" t="s">
        <v>96</v>
      </c>
      <c r="AV300" s="15" t="s">
        <v>226</v>
      </c>
      <c r="AW300" s="15" t="s">
        <v>42</v>
      </c>
      <c r="AX300" s="15" t="s">
        <v>87</v>
      </c>
      <c r="AY300" s="173" t="s">
        <v>219</v>
      </c>
    </row>
    <row r="301" spans="2:65" s="14" customFormat="1" ht="11.25">
      <c r="B301" s="165"/>
      <c r="D301" s="152" t="s">
        <v>228</v>
      </c>
      <c r="E301" s="166" t="s">
        <v>1</v>
      </c>
      <c r="F301" s="167" t="s">
        <v>94</v>
      </c>
      <c r="H301" s="168">
        <v>1</v>
      </c>
      <c r="I301" s="169"/>
      <c r="L301" s="165"/>
      <c r="M301" s="170"/>
      <c r="T301" s="171"/>
      <c r="AT301" s="166" t="s">
        <v>228</v>
      </c>
      <c r="AU301" s="166" t="s">
        <v>96</v>
      </c>
      <c r="AV301" s="14" t="s">
        <v>96</v>
      </c>
      <c r="AW301" s="14" t="s">
        <v>42</v>
      </c>
      <c r="AX301" s="14" t="s">
        <v>87</v>
      </c>
      <c r="AY301" s="166" t="s">
        <v>219</v>
      </c>
    </row>
    <row r="302" spans="2:65" s="15" customFormat="1" ht="11.25">
      <c r="B302" s="172"/>
      <c r="D302" s="152" t="s">
        <v>228</v>
      </c>
      <c r="E302" s="173" t="s">
        <v>1</v>
      </c>
      <c r="F302" s="174" t="s">
        <v>262</v>
      </c>
      <c r="H302" s="175">
        <v>1</v>
      </c>
      <c r="I302" s="176"/>
      <c r="L302" s="172"/>
      <c r="M302" s="196"/>
      <c r="N302" s="197"/>
      <c r="O302" s="197"/>
      <c r="P302" s="197"/>
      <c r="Q302" s="197"/>
      <c r="R302" s="197"/>
      <c r="S302" s="197"/>
      <c r="T302" s="198"/>
      <c r="AT302" s="173" t="s">
        <v>228</v>
      </c>
      <c r="AU302" s="173" t="s">
        <v>96</v>
      </c>
      <c r="AV302" s="15" t="s">
        <v>226</v>
      </c>
      <c r="AW302" s="15" t="s">
        <v>42</v>
      </c>
      <c r="AX302" s="15" t="s">
        <v>94</v>
      </c>
      <c r="AY302" s="173" t="s">
        <v>219</v>
      </c>
    </row>
    <row r="303" spans="2:65" s="1" customFormat="1" ht="6.95" customHeight="1">
      <c r="B303" s="45"/>
      <c r="C303" s="46"/>
      <c r="D303" s="46"/>
      <c r="E303" s="46"/>
      <c r="F303" s="46"/>
      <c r="G303" s="46"/>
      <c r="H303" s="46"/>
      <c r="I303" s="46"/>
      <c r="J303" s="46"/>
      <c r="K303" s="46"/>
      <c r="L303" s="33"/>
    </row>
  </sheetData>
  <sheetProtection algorithmName="SHA-512" hashValue="taIqHOPToESBvn7tUmTsjWhJwzy9Q9oITBU+6MJPIqT/tTudO6vYVOzK2v0oXKOG5sNiIQP1/U4NbKVE48Ecaw==" saltValue="zCGLQH7xN2UsTv34WbB3xFJjR8NHbTzmzz9tbErJQarmu1znnV4OwWs7jvcUd29u5YHUNyHkEpaebOXtXIzV1g==" spinCount="100000" sheet="1" objects="1" scenarios="1" formatColumns="0" formatRows="0" autoFilter="0"/>
  <autoFilter ref="C124:K302" xr:uid="{00000000-0009-0000-0000-000012000000}"/>
  <mergeCells count="9">
    <mergeCell ref="E86:H86"/>
    <mergeCell ref="E115:H115"/>
    <mergeCell ref="E117:H117"/>
    <mergeCell ref="L2:V2"/>
    <mergeCell ref="E7:H7"/>
    <mergeCell ref="E9:H9"/>
    <mergeCell ref="E18:H18"/>
    <mergeCell ref="E27:H27"/>
    <mergeCell ref="E84:H84"/>
  </mergeCells>
  <hyperlinks>
    <hyperlink ref="F129" r:id="rId1" xr:uid="{00000000-0004-0000-1200-000000000000}"/>
    <hyperlink ref="F135" r:id="rId2" xr:uid="{00000000-0004-0000-1200-000001000000}"/>
    <hyperlink ref="F148" r:id="rId3" xr:uid="{00000000-0004-0000-1200-000002000000}"/>
    <hyperlink ref="F154" r:id="rId4" xr:uid="{00000000-0004-0000-1200-000003000000}"/>
    <hyperlink ref="F157" r:id="rId5" xr:uid="{00000000-0004-0000-1200-000004000000}"/>
    <hyperlink ref="F163" r:id="rId6" xr:uid="{00000000-0004-0000-1200-000005000000}"/>
    <hyperlink ref="F170" r:id="rId7" xr:uid="{00000000-0004-0000-1200-000006000000}"/>
    <hyperlink ref="F174" r:id="rId8" xr:uid="{00000000-0004-0000-1200-000007000000}"/>
    <hyperlink ref="F179" r:id="rId9" xr:uid="{00000000-0004-0000-1200-000008000000}"/>
    <hyperlink ref="F183" r:id="rId10" xr:uid="{00000000-0004-0000-1200-000009000000}"/>
    <hyperlink ref="F187" r:id="rId11" xr:uid="{00000000-0004-0000-1200-00000A000000}"/>
    <hyperlink ref="F189" r:id="rId12" xr:uid="{00000000-0004-0000-1200-00000B000000}"/>
    <hyperlink ref="F203" r:id="rId13" xr:uid="{00000000-0004-0000-1200-00000C000000}"/>
    <hyperlink ref="F216" r:id="rId14" xr:uid="{00000000-0004-0000-1200-00000D000000}"/>
    <hyperlink ref="F229" r:id="rId15" xr:uid="{00000000-0004-0000-1200-00000E000000}"/>
    <hyperlink ref="F271" r:id="rId16" xr:uid="{00000000-0004-0000-1200-00000F000000}"/>
    <hyperlink ref="F278" r:id="rId17" xr:uid="{00000000-0004-0000-1200-000010000000}"/>
  </hyperlinks>
  <pageMargins left="0.39370078740157483" right="0.39370078740157483" top="0.39370078740157483" bottom="0.39370078740157483" header="0" footer="0"/>
  <pageSetup paperSize="9" scale="84" fitToHeight="100" orientation="landscape" r:id="rId18"/>
  <headerFooter>
    <oddFooter>&amp;CStrana &amp;P z &amp;N</oddFooter>
  </headerFooter>
  <drawing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93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101</v>
      </c>
      <c r="AZ2" s="94" t="s">
        <v>169</v>
      </c>
      <c r="BA2" s="94" t="s">
        <v>1</v>
      </c>
      <c r="BB2" s="94" t="s">
        <v>1</v>
      </c>
      <c r="BC2" s="94" t="s">
        <v>170</v>
      </c>
      <c r="BD2" s="94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  <c r="AZ3" s="94" t="s">
        <v>171</v>
      </c>
      <c r="BA3" s="94" t="s">
        <v>1</v>
      </c>
      <c r="BB3" s="94" t="s">
        <v>1</v>
      </c>
      <c r="BC3" s="94" t="s">
        <v>172</v>
      </c>
      <c r="BD3" s="94" t="s">
        <v>96</v>
      </c>
    </row>
    <row r="4" spans="2:56" ht="24.95" customHeight="1">
      <c r="B4" s="20"/>
      <c r="D4" s="21" t="s">
        <v>173</v>
      </c>
      <c r="L4" s="20"/>
      <c r="M4" s="95" t="s">
        <v>10</v>
      </c>
      <c r="AT4" s="17" t="s">
        <v>4</v>
      </c>
      <c r="AZ4" s="94" t="s">
        <v>174</v>
      </c>
      <c r="BA4" s="94" t="s">
        <v>1</v>
      </c>
      <c r="BB4" s="94" t="s">
        <v>1</v>
      </c>
      <c r="BC4" s="94" t="s">
        <v>94</v>
      </c>
      <c r="BD4" s="94" t="s">
        <v>96</v>
      </c>
    </row>
    <row r="5" spans="2:56" ht="6.95" customHeight="1">
      <c r="B5" s="20"/>
      <c r="L5" s="20"/>
      <c r="AZ5" s="94" t="s">
        <v>175</v>
      </c>
      <c r="BA5" s="94" t="s">
        <v>1</v>
      </c>
      <c r="BB5" s="94" t="s">
        <v>1</v>
      </c>
      <c r="BC5" s="94" t="s">
        <v>94</v>
      </c>
      <c r="BD5" s="94" t="s">
        <v>96</v>
      </c>
    </row>
    <row r="6" spans="2:56" ht="12" customHeight="1">
      <c r="B6" s="20"/>
      <c r="D6" s="27" t="s">
        <v>16</v>
      </c>
      <c r="L6" s="20"/>
      <c r="AZ6" s="94" t="s">
        <v>176</v>
      </c>
      <c r="BA6" s="94" t="s">
        <v>1</v>
      </c>
      <c r="BB6" s="94" t="s">
        <v>1</v>
      </c>
      <c r="BC6" s="94" t="s">
        <v>177</v>
      </c>
      <c r="BD6" s="94" t="s">
        <v>96</v>
      </c>
    </row>
    <row r="7" spans="2:5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  <c r="AZ7" s="94" t="s">
        <v>178</v>
      </c>
      <c r="BA7" s="94" t="s">
        <v>1</v>
      </c>
      <c r="BB7" s="94" t="s">
        <v>1</v>
      </c>
      <c r="BC7" s="94" t="s">
        <v>179</v>
      </c>
      <c r="BD7" s="94" t="s">
        <v>96</v>
      </c>
    </row>
    <row r="8" spans="2:56" ht="12" customHeight="1">
      <c r="B8" s="20"/>
      <c r="D8" s="27" t="s">
        <v>180</v>
      </c>
      <c r="L8" s="20"/>
      <c r="AZ8" s="94" t="s">
        <v>181</v>
      </c>
      <c r="BA8" s="94" t="s">
        <v>1</v>
      </c>
      <c r="BB8" s="94" t="s">
        <v>1</v>
      </c>
      <c r="BC8" s="94" t="s">
        <v>182</v>
      </c>
      <c r="BD8" s="94" t="s">
        <v>96</v>
      </c>
    </row>
    <row r="9" spans="2:56" s="1" customFormat="1" ht="16.5" customHeight="1">
      <c r="B9" s="33"/>
      <c r="E9" s="246" t="s">
        <v>183</v>
      </c>
      <c r="F9" s="248"/>
      <c r="G9" s="248"/>
      <c r="H9" s="248"/>
      <c r="L9" s="33"/>
      <c r="AZ9" s="94" t="s">
        <v>184</v>
      </c>
      <c r="BA9" s="94" t="s">
        <v>1</v>
      </c>
      <c r="BB9" s="94" t="s">
        <v>1</v>
      </c>
      <c r="BC9" s="94" t="s">
        <v>185</v>
      </c>
      <c r="BD9" s="94" t="s">
        <v>96</v>
      </c>
    </row>
    <row r="10" spans="2:56" s="1" customFormat="1" ht="12" customHeight="1">
      <c r="B10" s="33"/>
      <c r="D10" s="27" t="s">
        <v>186</v>
      </c>
      <c r="L10" s="33"/>
      <c r="AZ10" s="94" t="s">
        <v>187</v>
      </c>
      <c r="BA10" s="94" t="s">
        <v>1</v>
      </c>
      <c r="BB10" s="94" t="s">
        <v>1</v>
      </c>
      <c r="BC10" s="94" t="s">
        <v>188</v>
      </c>
      <c r="BD10" s="94" t="s">
        <v>96</v>
      </c>
    </row>
    <row r="11" spans="2:56" s="1" customFormat="1" ht="16.5" customHeight="1">
      <c r="B11" s="33"/>
      <c r="E11" s="204" t="s">
        <v>189</v>
      </c>
      <c r="F11" s="248"/>
      <c r="G11" s="248"/>
      <c r="H11" s="248"/>
      <c r="L11" s="33"/>
      <c r="AZ11" s="94" t="s">
        <v>190</v>
      </c>
      <c r="BA11" s="94" t="s">
        <v>1</v>
      </c>
      <c r="BB11" s="94" t="s">
        <v>1</v>
      </c>
      <c r="BC11" s="94" t="s">
        <v>191</v>
      </c>
      <c r="BD11" s="94" t="s">
        <v>96</v>
      </c>
    </row>
    <row r="12" spans="2:56" s="1" customFormat="1" ht="11.25">
      <c r="B12" s="33"/>
      <c r="L12" s="33"/>
      <c r="AZ12" s="94" t="s">
        <v>192</v>
      </c>
      <c r="BA12" s="94" t="s">
        <v>1</v>
      </c>
      <c r="BB12" s="94" t="s">
        <v>1</v>
      </c>
      <c r="BC12" s="94" t="s">
        <v>177</v>
      </c>
      <c r="BD12" s="94" t="s">
        <v>96</v>
      </c>
    </row>
    <row r="13" spans="2:5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21</v>
      </c>
      <c r="L13" s="33"/>
      <c r="AZ13" s="94" t="s">
        <v>193</v>
      </c>
      <c r="BA13" s="94" t="s">
        <v>1</v>
      </c>
      <c r="BB13" s="94" t="s">
        <v>1</v>
      </c>
      <c r="BC13" s="94" t="s">
        <v>194</v>
      </c>
      <c r="BD13" s="94" t="s">
        <v>96</v>
      </c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29. 8. 2025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9" t="str">
        <f>'Rekapitulace stavby'!E14</f>
        <v>Vyplň údaj</v>
      </c>
      <c r="F20" s="230"/>
      <c r="G20" s="230"/>
      <c r="H20" s="230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6"/>
      <c r="E29" s="235" t="s">
        <v>1</v>
      </c>
      <c r="F29" s="235"/>
      <c r="G29" s="235"/>
      <c r="H29" s="235"/>
      <c r="L29" s="96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7" t="s">
        <v>47</v>
      </c>
      <c r="J32" s="67">
        <f>ROUND(J123,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ROUND((SUM(BE123:BE392)),  2)</f>
        <v>0</v>
      </c>
      <c r="I35" s="98">
        <v>0.21</v>
      </c>
      <c r="J35" s="87">
        <f>ROUND(((SUM(BE123:BE392))*I35),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ROUND((SUM(BF123:BF392)),  2)</f>
        <v>0</v>
      </c>
      <c r="I36" s="98">
        <v>0.12</v>
      </c>
      <c r="J36" s="87">
        <f>ROUND(((SUM(BF123:BF392))*I36),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ROUND((SUM(BG123:BG392)),  2)</f>
        <v>0</v>
      </c>
      <c r="I37" s="98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ROUND((SUM(BH123:BH392)),  2)</f>
        <v>0</v>
      </c>
      <c r="I38" s="98">
        <v>0.12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ROUND((SUM(BI123:BI392)),  2)</f>
        <v>0</v>
      </c>
      <c r="I39" s="98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9"/>
      <c r="D41" s="100" t="s">
        <v>57</v>
      </c>
      <c r="E41" s="58"/>
      <c r="F41" s="58"/>
      <c r="G41" s="101" t="s">
        <v>58</v>
      </c>
      <c r="H41" s="102" t="s">
        <v>59</v>
      </c>
      <c r="I41" s="58"/>
      <c r="J41" s="103">
        <f>SUM(J32:J39)</f>
        <v>0</v>
      </c>
      <c r="K41" s="104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 ht="11.25">
      <c r="B50" s="20"/>
      <c r="L50" s="20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s="1" customFormat="1" ht="12.75">
      <c r="B60" s="33"/>
      <c r="D60" s="44" t="s">
        <v>62</v>
      </c>
      <c r="E60" s="35"/>
      <c r="F60" s="105" t="s">
        <v>63</v>
      </c>
      <c r="G60" s="44" t="s">
        <v>62</v>
      </c>
      <c r="H60" s="35"/>
      <c r="I60" s="35"/>
      <c r="J60" s="106" t="s">
        <v>63</v>
      </c>
      <c r="K60" s="35"/>
      <c r="L60" s="33"/>
    </row>
    <row r="61" spans="2:12" ht="11.25">
      <c r="B61" s="20"/>
      <c r="L61" s="20"/>
    </row>
    <row r="62" spans="2:12" ht="11.25">
      <c r="B62" s="20"/>
      <c r="L62" s="20"/>
    </row>
    <row r="63" spans="2:12" ht="11.25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 ht="11.25">
      <c r="B65" s="20"/>
      <c r="L65" s="20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s="1" customFormat="1" ht="12.75">
      <c r="B75" s="33"/>
      <c r="D75" s="44" t="s">
        <v>62</v>
      </c>
      <c r="E75" s="35"/>
      <c r="F75" s="105" t="s">
        <v>63</v>
      </c>
      <c r="G75" s="44" t="s">
        <v>62</v>
      </c>
      <c r="H75" s="35"/>
      <c r="I75" s="35"/>
      <c r="J75" s="106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12" s="1" customFormat="1" ht="24.95" customHeight="1">
      <c r="B81" s="33"/>
      <c r="C81" s="21" t="s">
        <v>195</v>
      </c>
      <c r="L81" s="33"/>
    </row>
    <row r="82" spans="2:12" s="1" customFormat="1" ht="6.95" customHeight="1">
      <c r="B82" s="33"/>
      <c r="L82" s="33"/>
    </row>
    <row r="83" spans="2:12" s="1" customFormat="1" ht="12" customHeight="1">
      <c r="B83" s="33"/>
      <c r="C83" s="27" t="s">
        <v>16</v>
      </c>
      <c r="L83" s="33"/>
    </row>
    <row r="84" spans="2:12" s="1" customFormat="1" ht="16.5" customHeight="1">
      <c r="B84" s="33"/>
      <c r="E84" s="246" t="str">
        <f>E7</f>
        <v>REVITALIZACE ROZTYLSKÉHO NÁMĚSTÍ SEVER, PRAHA 4</v>
      </c>
      <c r="F84" s="247"/>
      <c r="G84" s="247"/>
      <c r="H84" s="247"/>
      <c r="L84" s="33"/>
    </row>
    <row r="85" spans="2:12" ht="12" customHeight="1">
      <c r="B85" s="20"/>
      <c r="C85" s="27" t="s">
        <v>180</v>
      </c>
      <c r="L85" s="20"/>
    </row>
    <row r="86" spans="2:12" s="1" customFormat="1" ht="16.5" customHeight="1">
      <c r="B86" s="33"/>
      <c r="E86" s="246" t="s">
        <v>183</v>
      </c>
      <c r="F86" s="248"/>
      <c r="G86" s="248"/>
      <c r="H86" s="248"/>
      <c r="L86" s="33"/>
    </row>
    <row r="87" spans="2:12" s="1" customFormat="1" ht="12" customHeight="1">
      <c r="B87" s="33"/>
      <c r="C87" s="27" t="s">
        <v>186</v>
      </c>
      <c r="L87" s="33"/>
    </row>
    <row r="88" spans="2:12" s="1" customFormat="1" ht="16.5" customHeight="1">
      <c r="B88" s="33"/>
      <c r="E88" s="204" t="str">
        <f>E11</f>
        <v>SO 01.1 - Příprava území - kácení a HTÚ</v>
      </c>
      <c r="F88" s="248"/>
      <c r="G88" s="248"/>
      <c r="H88" s="248"/>
      <c r="L88" s="33"/>
    </row>
    <row r="89" spans="2:12" s="1" customFormat="1" ht="6.95" customHeight="1">
      <c r="B89" s="33"/>
      <c r="L89" s="33"/>
    </row>
    <row r="90" spans="2:12" s="1" customFormat="1" ht="12" customHeight="1">
      <c r="B90" s="33"/>
      <c r="C90" s="27" t="s">
        <v>22</v>
      </c>
      <c r="F90" s="25" t="str">
        <f>F14</f>
        <v>PRAHA 4</v>
      </c>
      <c r="I90" s="27" t="s">
        <v>24</v>
      </c>
      <c r="J90" s="53" t="str">
        <f>IF(J14="","",J14)</f>
        <v>29. 8. 2025</v>
      </c>
      <c r="L90" s="33"/>
    </row>
    <row r="91" spans="2:12" s="1" customFormat="1" ht="6.95" customHeight="1">
      <c r="B91" s="33"/>
      <c r="L91" s="33"/>
    </row>
    <row r="92" spans="2:12" s="1" customFormat="1" ht="40.15" customHeight="1">
      <c r="B92" s="33"/>
      <c r="C92" s="27" t="s">
        <v>30</v>
      </c>
      <c r="F92" s="25" t="str">
        <f>E17</f>
        <v>Městská část Praha 4,Antala Staška 2059/80b,Praha4</v>
      </c>
      <c r="I92" s="27" t="s">
        <v>38</v>
      </c>
      <c r="J92" s="31" t="str">
        <f>E23</f>
        <v>Ateliér zahradní a krajinářské architektury, Brno</v>
      </c>
      <c r="L92" s="33"/>
    </row>
    <row r="93" spans="2:12" s="1" customFormat="1" ht="15.2" customHeight="1">
      <c r="B93" s="33"/>
      <c r="C93" s="27" t="s">
        <v>36</v>
      </c>
      <c r="F93" s="25" t="str">
        <f>IF(E20="","",E20)</f>
        <v>Vyplň údaj</v>
      </c>
      <c r="I93" s="27" t="s">
        <v>43</v>
      </c>
      <c r="J93" s="31" t="str">
        <f>E26</f>
        <v xml:space="preserve"> </v>
      </c>
      <c r="L93" s="33"/>
    </row>
    <row r="94" spans="2:12" s="1" customFormat="1" ht="10.35" customHeight="1">
      <c r="B94" s="33"/>
      <c r="L94" s="33"/>
    </row>
    <row r="95" spans="2:12" s="1" customFormat="1" ht="29.25" customHeight="1">
      <c r="B95" s="33"/>
      <c r="C95" s="107" t="s">
        <v>196</v>
      </c>
      <c r="D95" s="99"/>
      <c r="E95" s="99"/>
      <c r="F95" s="99"/>
      <c r="G95" s="99"/>
      <c r="H95" s="99"/>
      <c r="I95" s="99"/>
      <c r="J95" s="108" t="s">
        <v>197</v>
      </c>
      <c r="K95" s="99"/>
      <c r="L95" s="33"/>
    </row>
    <row r="96" spans="2:12" s="1" customFormat="1" ht="10.35" customHeight="1">
      <c r="B96" s="33"/>
      <c r="L96" s="33"/>
    </row>
    <row r="97" spans="2:47" s="1" customFormat="1" ht="22.9" customHeight="1">
      <c r="B97" s="33"/>
      <c r="C97" s="109" t="s">
        <v>198</v>
      </c>
      <c r="J97" s="67">
        <f>J123</f>
        <v>0</v>
      </c>
      <c r="L97" s="33"/>
      <c r="AU97" s="17" t="s">
        <v>199</v>
      </c>
    </row>
    <row r="98" spans="2:47" s="8" customFormat="1" ht="24.95" customHeight="1">
      <c r="B98" s="110"/>
      <c r="D98" s="111" t="s">
        <v>200</v>
      </c>
      <c r="E98" s="112"/>
      <c r="F98" s="112"/>
      <c r="G98" s="112"/>
      <c r="H98" s="112"/>
      <c r="I98" s="112"/>
      <c r="J98" s="113">
        <f>J124</f>
        <v>0</v>
      </c>
      <c r="L98" s="110"/>
    </row>
    <row r="99" spans="2:47" s="9" customFormat="1" ht="19.899999999999999" customHeight="1">
      <c r="B99" s="114"/>
      <c r="D99" s="115" t="s">
        <v>201</v>
      </c>
      <c r="E99" s="116"/>
      <c r="F99" s="116"/>
      <c r="G99" s="116"/>
      <c r="H99" s="116"/>
      <c r="I99" s="116"/>
      <c r="J99" s="117">
        <f>J125</f>
        <v>0</v>
      </c>
      <c r="L99" s="114"/>
    </row>
    <row r="100" spans="2:47" s="9" customFormat="1" ht="19.899999999999999" customHeight="1">
      <c r="B100" s="114"/>
      <c r="D100" s="115" t="s">
        <v>202</v>
      </c>
      <c r="E100" s="116"/>
      <c r="F100" s="116"/>
      <c r="G100" s="116"/>
      <c r="H100" s="116"/>
      <c r="I100" s="116"/>
      <c r="J100" s="117">
        <f>J278</f>
        <v>0</v>
      </c>
      <c r="L100" s="114"/>
    </row>
    <row r="101" spans="2:47" s="9" customFormat="1" ht="19.899999999999999" customHeight="1">
      <c r="B101" s="114"/>
      <c r="D101" s="115" t="s">
        <v>203</v>
      </c>
      <c r="E101" s="116"/>
      <c r="F101" s="116"/>
      <c r="G101" s="116"/>
      <c r="H101" s="116"/>
      <c r="I101" s="116"/>
      <c r="J101" s="117">
        <f>J390</f>
        <v>0</v>
      </c>
      <c r="L101" s="114"/>
    </row>
    <row r="102" spans="2:47" s="1" customFormat="1" ht="21.75" customHeight="1">
      <c r="B102" s="33"/>
      <c r="L102" s="33"/>
    </row>
    <row r="103" spans="2:47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47" s="1" customFormat="1" ht="6.95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47" s="1" customFormat="1" ht="24.95" customHeight="1">
      <c r="B108" s="33"/>
      <c r="C108" s="21" t="s">
        <v>204</v>
      </c>
      <c r="L108" s="33"/>
    </row>
    <row r="109" spans="2:47" s="1" customFormat="1" ht="6.95" customHeight="1">
      <c r="B109" s="33"/>
      <c r="L109" s="33"/>
    </row>
    <row r="110" spans="2:47" s="1" customFormat="1" ht="12" customHeight="1">
      <c r="B110" s="33"/>
      <c r="C110" s="27" t="s">
        <v>16</v>
      </c>
      <c r="L110" s="33"/>
    </row>
    <row r="111" spans="2:47" s="1" customFormat="1" ht="16.5" customHeight="1">
      <c r="B111" s="33"/>
      <c r="E111" s="246" t="str">
        <f>E7</f>
        <v>REVITALIZACE ROZTYLSKÉHO NÁMĚSTÍ SEVER, PRAHA 4</v>
      </c>
      <c r="F111" s="247"/>
      <c r="G111" s="247"/>
      <c r="H111" s="247"/>
      <c r="L111" s="33"/>
    </row>
    <row r="112" spans="2:47" ht="12" customHeight="1">
      <c r="B112" s="20"/>
      <c r="C112" s="27" t="s">
        <v>180</v>
      </c>
      <c r="L112" s="20"/>
    </row>
    <row r="113" spans="2:65" s="1" customFormat="1" ht="16.5" customHeight="1">
      <c r="B113" s="33"/>
      <c r="E113" s="246" t="s">
        <v>183</v>
      </c>
      <c r="F113" s="248"/>
      <c r="G113" s="248"/>
      <c r="H113" s="248"/>
      <c r="L113" s="33"/>
    </row>
    <row r="114" spans="2:65" s="1" customFormat="1" ht="12" customHeight="1">
      <c r="B114" s="33"/>
      <c r="C114" s="27" t="s">
        <v>186</v>
      </c>
      <c r="L114" s="33"/>
    </row>
    <row r="115" spans="2:65" s="1" customFormat="1" ht="16.5" customHeight="1">
      <c r="B115" s="33"/>
      <c r="E115" s="204" t="str">
        <f>E11</f>
        <v>SO 01.1 - Příprava území - kácení a HTÚ</v>
      </c>
      <c r="F115" s="248"/>
      <c r="G115" s="248"/>
      <c r="H115" s="248"/>
      <c r="L115" s="33"/>
    </row>
    <row r="116" spans="2:65" s="1" customFormat="1" ht="6.95" customHeight="1">
      <c r="B116" s="33"/>
      <c r="L116" s="33"/>
    </row>
    <row r="117" spans="2:65" s="1" customFormat="1" ht="12" customHeight="1">
      <c r="B117" s="33"/>
      <c r="C117" s="27" t="s">
        <v>22</v>
      </c>
      <c r="F117" s="25" t="str">
        <f>F14</f>
        <v>PRAHA 4</v>
      </c>
      <c r="I117" s="27" t="s">
        <v>24</v>
      </c>
      <c r="J117" s="53" t="str">
        <f>IF(J14="","",J14)</f>
        <v>29. 8. 2025</v>
      </c>
      <c r="L117" s="33"/>
    </row>
    <row r="118" spans="2:65" s="1" customFormat="1" ht="6.95" customHeight="1">
      <c r="B118" s="33"/>
      <c r="L118" s="33"/>
    </row>
    <row r="119" spans="2:65" s="1" customFormat="1" ht="40.15" customHeight="1">
      <c r="B119" s="33"/>
      <c r="C119" s="27" t="s">
        <v>30</v>
      </c>
      <c r="F119" s="25" t="str">
        <f>E17</f>
        <v>Městská část Praha 4,Antala Staška 2059/80b,Praha4</v>
      </c>
      <c r="I119" s="27" t="s">
        <v>38</v>
      </c>
      <c r="J119" s="31" t="str">
        <f>E23</f>
        <v>Ateliér zahradní a krajinářské architektury, Brno</v>
      </c>
      <c r="L119" s="33"/>
    </row>
    <row r="120" spans="2:65" s="1" customFormat="1" ht="15.2" customHeight="1">
      <c r="B120" s="33"/>
      <c r="C120" s="27" t="s">
        <v>36</v>
      </c>
      <c r="F120" s="25" t="str">
        <f>IF(E20="","",E20)</f>
        <v>Vyplň údaj</v>
      </c>
      <c r="I120" s="27" t="s">
        <v>43</v>
      </c>
      <c r="J120" s="31" t="str">
        <f>E26</f>
        <v xml:space="preserve"> 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8"/>
      <c r="C122" s="119" t="s">
        <v>205</v>
      </c>
      <c r="D122" s="120" t="s">
        <v>72</v>
      </c>
      <c r="E122" s="120" t="s">
        <v>68</v>
      </c>
      <c r="F122" s="120" t="s">
        <v>69</v>
      </c>
      <c r="G122" s="120" t="s">
        <v>206</v>
      </c>
      <c r="H122" s="120" t="s">
        <v>207</v>
      </c>
      <c r="I122" s="120" t="s">
        <v>208</v>
      </c>
      <c r="J122" s="120" t="s">
        <v>197</v>
      </c>
      <c r="K122" s="121" t="s">
        <v>209</v>
      </c>
      <c r="L122" s="118"/>
      <c r="M122" s="60" t="s">
        <v>1</v>
      </c>
      <c r="N122" s="61" t="s">
        <v>51</v>
      </c>
      <c r="O122" s="61" t="s">
        <v>210</v>
      </c>
      <c r="P122" s="61" t="s">
        <v>211</v>
      </c>
      <c r="Q122" s="61" t="s">
        <v>212</v>
      </c>
      <c r="R122" s="61" t="s">
        <v>213</v>
      </c>
      <c r="S122" s="61" t="s">
        <v>214</v>
      </c>
      <c r="T122" s="62" t="s">
        <v>215</v>
      </c>
    </row>
    <row r="123" spans="2:65" s="1" customFormat="1" ht="22.9" customHeight="1">
      <c r="B123" s="33"/>
      <c r="C123" s="65" t="s">
        <v>216</v>
      </c>
      <c r="J123" s="122">
        <f>BK123</f>
        <v>0</v>
      </c>
      <c r="L123" s="33"/>
      <c r="M123" s="63"/>
      <c r="N123" s="54"/>
      <c r="O123" s="54"/>
      <c r="P123" s="123">
        <f>P124</f>
        <v>0</v>
      </c>
      <c r="Q123" s="54"/>
      <c r="R123" s="123">
        <f>R124</f>
        <v>1.5554099999999997</v>
      </c>
      <c r="S123" s="54"/>
      <c r="T123" s="124">
        <f>T124</f>
        <v>0</v>
      </c>
      <c r="AT123" s="17" t="s">
        <v>86</v>
      </c>
      <c r="AU123" s="17" t="s">
        <v>199</v>
      </c>
      <c r="BK123" s="125">
        <f>BK124</f>
        <v>0</v>
      </c>
    </row>
    <row r="124" spans="2:65" s="11" customFormat="1" ht="25.9" customHeight="1">
      <c r="B124" s="126"/>
      <c r="D124" s="127" t="s">
        <v>86</v>
      </c>
      <c r="E124" s="128" t="s">
        <v>217</v>
      </c>
      <c r="F124" s="128" t="s">
        <v>218</v>
      </c>
      <c r="I124" s="129"/>
      <c r="J124" s="130">
        <f>BK124</f>
        <v>0</v>
      </c>
      <c r="L124" s="126"/>
      <c r="M124" s="131"/>
      <c r="P124" s="132">
        <f>P125+P278+P390</f>
        <v>0</v>
      </c>
      <c r="R124" s="132">
        <f>R125+R278+R390</f>
        <v>1.5554099999999997</v>
      </c>
      <c r="T124" s="133">
        <f>T125+T278+T390</f>
        <v>0</v>
      </c>
      <c r="AR124" s="127" t="s">
        <v>94</v>
      </c>
      <c r="AT124" s="134" t="s">
        <v>86</v>
      </c>
      <c r="AU124" s="134" t="s">
        <v>87</v>
      </c>
      <c r="AY124" s="127" t="s">
        <v>219</v>
      </c>
      <c r="BK124" s="135">
        <f>BK125+BK278+BK390</f>
        <v>0</v>
      </c>
    </row>
    <row r="125" spans="2:65" s="11" customFormat="1" ht="22.9" customHeight="1">
      <c r="B125" s="126"/>
      <c r="D125" s="127" t="s">
        <v>86</v>
      </c>
      <c r="E125" s="136" t="s">
        <v>94</v>
      </c>
      <c r="F125" s="136" t="s">
        <v>220</v>
      </c>
      <c r="I125" s="129"/>
      <c r="J125" s="137">
        <f>BK125</f>
        <v>0</v>
      </c>
      <c r="L125" s="126"/>
      <c r="M125" s="131"/>
      <c r="P125" s="132">
        <f>SUM(P126:P277)</f>
        <v>0</v>
      </c>
      <c r="R125" s="132">
        <f>SUM(R126:R277)</f>
        <v>0.35441</v>
      </c>
      <c r="T125" s="133">
        <f>SUM(T126:T277)</f>
        <v>0</v>
      </c>
      <c r="AR125" s="127" t="s">
        <v>94</v>
      </c>
      <c r="AT125" s="134" t="s">
        <v>86</v>
      </c>
      <c r="AU125" s="134" t="s">
        <v>94</v>
      </c>
      <c r="AY125" s="127" t="s">
        <v>219</v>
      </c>
      <c r="BK125" s="135">
        <f>SUM(BK126:BK277)</f>
        <v>0</v>
      </c>
    </row>
    <row r="126" spans="2:65" s="1" customFormat="1" ht="24.2" customHeight="1">
      <c r="B126" s="33"/>
      <c r="C126" s="138" t="s">
        <v>94</v>
      </c>
      <c r="D126" s="138" t="s">
        <v>221</v>
      </c>
      <c r="E126" s="139" t="s">
        <v>222</v>
      </c>
      <c r="F126" s="140" t="s">
        <v>223</v>
      </c>
      <c r="G126" s="141" t="s">
        <v>224</v>
      </c>
      <c r="H126" s="142">
        <v>220</v>
      </c>
      <c r="I126" s="143"/>
      <c r="J126" s="144">
        <f>ROUND(I126*H126,2)</f>
        <v>0</v>
      </c>
      <c r="K126" s="140" t="s">
        <v>225</v>
      </c>
      <c r="L126" s="33"/>
      <c r="M126" s="145" t="s">
        <v>1</v>
      </c>
      <c r="N126" s="146" t="s">
        <v>52</v>
      </c>
      <c r="P126" s="147">
        <f>O126*H126</f>
        <v>0</v>
      </c>
      <c r="Q126" s="147">
        <v>0</v>
      </c>
      <c r="R126" s="147">
        <f>Q126*H126</f>
        <v>0</v>
      </c>
      <c r="S126" s="147">
        <v>0</v>
      </c>
      <c r="T126" s="148">
        <f>S126*H126</f>
        <v>0</v>
      </c>
      <c r="AR126" s="149" t="s">
        <v>226</v>
      </c>
      <c r="AT126" s="149" t="s">
        <v>221</v>
      </c>
      <c r="AU126" s="149" t="s">
        <v>96</v>
      </c>
      <c r="AY126" s="17" t="s">
        <v>219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94</v>
      </c>
      <c r="BK126" s="150">
        <f>ROUND(I126*H126,2)</f>
        <v>0</v>
      </c>
      <c r="BL126" s="17" t="s">
        <v>226</v>
      </c>
      <c r="BM126" s="149" t="s">
        <v>227</v>
      </c>
    </row>
    <row r="127" spans="2:65" s="12" customFormat="1" ht="11.25">
      <c r="B127" s="151"/>
      <c r="D127" s="152" t="s">
        <v>228</v>
      </c>
      <c r="E127" s="153" t="s">
        <v>1</v>
      </c>
      <c r="F127" s="154" t="s">
        <v>229</v>
      </c>
      <c r="H127" s="153" t="s">
        <v>1</v>
      </c>
      <c r="I127" s="155"/>
      <c r="L127" s="151"/>
      <c r="M127" s="156"/>
      <c r="T127" s="157"/>
      <c r="AT127" s="153" t="s">
        <v>228</v>
      </c>
      <c r="AU127" s="153" t="s">
        <v>96</v>
      </c>
      <c r="AV127" s="12" t="s">
        <v>94</v>
      </c>
      <c r="AW127" s="12" t="s">
        <v>42</v>
      </c>
      <c r="AX127" s="12" t="s">
        <v>87</v>
      </c>
      <c r="AY127" s="153" t="s">
        <v>219</v>
      </c>
    </row>
    <row r="128" spans="2:65" s="12" customFormat="1" ht="11.25">
      <c r="B128" s="151"/>
      <c r="D128" s="152" t="s">
        <v>228</v>
      </c>
      <c r="E128" s="153" t="s">
        <v>1</v>
      </c>
      <c r="F128" s="154" t="s">
        <v>230</v>
      </c>
      <c r="H128" s="153" t="s">
        <v>1</v>
      </c>
      <c r="I128" s="155"/>
      <c r="L128" s="151"/>
      <c r="M128" s="156"/>
      <c r="T128" s="157"/>
      <c r="AT128" s="153" t="s">
        <v>228</v>
      </c>
      <c r="AU128" s="153" t="s">
        <v>96</v>
      </c>
      <c r="AV128" s="12" t="s">
        <v>94</v>
      </c>
      <c r="AW128" s="12" t="s">
        <v>42</v>
      </c>
      <c r="AX128" s="12" t="s">
        <v>87</v>
      </c>
      <c r="AY128" s="153" t="s">
        <v>219</v>
      </c>
    </row>
    <row r="129" spans="2:65" s="12" customFormat="1" ht="11.25">
      <c r="B129" s="151"/>
      <c r="D129" s="152" t="s">
        <v>228</v>
      </c>
      <c r="E129" s="153" t="s">
        <v>1</v>
      </c>
      <c r="F129" s="154" t="s">
        <v>231</v>
      </c>
      <c r="H129" s="153" t="s">
        <v>1</v>
      </c>
      <c r="I129" s="155"/>
      <c r="L129" s="151"/>
      <c r="M129" s="156"/>
      <c r="T129" s="157"/>
      <c r="AT129" s="153" t="s">
        <v>228</v>
      </c>
      <c r="AU129" s="153" t="s">
        <v>96</v>
      </c>
      <c r="AV129" s="12" t="s">
        <v>94</v>
      </c>
      <c r="AW129" s="12" t="s">
        <v>42</v>
      </c>
      <c r="AX129" s="12" t="s">
        <v>87</v>
      </c>
      <c r="AY129" s="153" t="s">
        <v>219</v>
      </c>
    </row>
    <row r="130" spans="2:65" s="12" customFormat="1" ht="11.25">
      <c r="B130" s="151"/>
      <c r="D130" s="152" t="s">
        <v>228</v>
      </c>
      <c r="E130" s="153" t="s">
        <v>1</v>
      </c>
      <c r="F130" s="154" t="s">
        <v>232</v>
      </c>
      <c r="H130" s="153" t="s">
        <v>1</v>
      </c>
      <c r="I130" s="155"/>
      <c r="L130" s="151"/>
      <c r="M130" s="156"/>
      <c r="T130" s="157"/>
      <c r="AT130" s="153" t="s">
        <v>228</v>
      </c>
      <c r="AU130" s="153" t="s">
        <v>96</v>
      </c>
      <c r="AV130" s="12" t="s">
        <v>94</v>
      </c>
      <c r="AW130" s="12" t="s">
        <v>42</v>
      </c>
      <c r="AX130" s="12" t="s">
        <v>87</v>
      </c>
      <c r="AY130" s="153" t="s">
        <v>219</v>
      </c>
    </row>
    <row r="131" spans="2:65" s="12" customFormat="1" ht="11.25">
      <c r="B131" s="151"/>
      <c r="D131" s="152" t="s">
        <v>228</v>
      </c>
      <c r="E131" s="153" t="s">
        <v>1</v>
      </c>
      <c r="F131" s="154" t="s">
        <v>233</v>
      </c>
      <c r="H131" s="153" t="s">
        <v>1</v>
      </c>
      <c r="I131" s="155"/>
      <c r="L131" s="151"/>
      <c r="M131" s="156"/>
      <c r="T131" s="157"/>
      <c r="AT131" s="153" t="s">
        <v>228</v>
      </c>
      <c r="AU131" s="153" t="s">
        <v>96</v>
      </c>
      <c r="AV131" s="12" t="s">
        <v>94</v>
      </c>
      <c r="AW131" s="12" t="s">
        <v>42</v>
      </c>
      <c r="AX131" s="12" t="s">
        <v>87</v>
      </c>
      <c r="AY131" s="153" t="s">
        <v>219</v>
      </c>
    </row>
    <row r="132" spans="2:65" s="12" customFormat="1" ht="11.25">
      <c r="B132" s="151"/>
      <c r="D132" s="152" t="s">
        <v>228</v>
      </c>
      <c r="E132" s="153" t="s">
        <v>1</v>
      </c>
      <c r="F132" s="154" t="s">
        <v>234</v>
      </c>
      <c r="H132" s="153" t="s">
        <v>1</v>
      </c>
      <c r="I132" s="155"/>
      <c r="L132" s="151"/>
      <c r="M132" s="156"/>
      <c r="T132" s="157"/>
      <c r="AT132" s="153" t="s">
        <v>228</v>
      </c>
      <c r="AU132" s="153" t="s">
        <v>96</v>
      </c>
      <c r="AV132" s="12" t="s">
        <v>94</v>
      </c>
      <c r="AW132" s="12" t="s">
        <v>42</v>
      </c>
      <c r="AX132" s="12" t="s">
        <v>87</v>
      </c>
      <c r="AY132" s="153" t="s">
        <v>219</v>
      </c>
    </row>
    <row r="133" spans="2:65" s="13" customFormat="1" ht="11.25">
      <c r="B133" s="158"/>
      <c r="D133" s="152" t="s">
        <v>228</v>
      </c>
      <c r="E133" s="159" t="s">
        <v>1</v>
      </c>
      <c r="F133" s="160" t="s">
        <v>235</v>
      </c>
      <c r="H133" s="161">
        <v>0</v>
      </c>
      <c r="I133" s="162"/>
      <c r="L133" s="158"/>
      <c r="M133" s="163"/>
      <c r="T133" s="164"/>
      <c r="AT133" s="159" t="s">
        <v>228</v>
      </c>
      <c r="AU133" s="159" t="s">
        <v>96</v>
      </c>
      <c r="AV133" s="13" t="s">
        <v>236</v>
      </c>
      <c r="AW133" s="13" t="s">
        <v>42</v>
      </c>
      <c r="AX133" s="13" t="s">
        <v>87</v>
      </c>
      <c r="AY133" s="159" t="s">
        <v>219</v>
      </c>
    </row>
    <row r="134" spans="2:65" s="12" customFormat="1" ht="11.25">
      <c r="B134" s="151"/>
      <c r="D134" s="152" t="s">
        <v>228</v>
      </c>
      <c r="E134" s="153" t="s">
        <v>1</v>
      </c>
      <c r="F134" s="154" t="s">
        <v>237</v>
      </c>
      <c r="H134" s="153" t="s">
        <v>1</v>
      </c>
      <c r="I134" s="155"/>
      <c r="L134" s="151"/>
      <c r="M134" s="156"/>
      <c r="T134" s="157"/>
      <c r="AT134" s="153" t="s">
        <v>228</v>
      </c>
      <c r="AU134" s="153" t="s">
        <v>96</v>
      </c>
      <c r="AV134" s="12" t="s">
        <v>94</v>
      </c>
      <c r="AW134" s="12" t="s">
        <v>42</v>
      </c>
      <c r="AX134" s="12" t="s">
        <v>87</v>
      </c>
      <c r="AY134" s="153" t="s">
        <v>219</v>
      </c>
    </row>
    <row r="135" spans="2:65" s="12" customFormat="1" ht="11.25">
      <c r="B135" s="151"/>
      <c r="D135" s="152" t="s">
        <v>228</v>
      </c>
      <c r="E135" s="153" t="s">
        <v>1</v>
      </c>
      <c r="F135" s="154" t="s">
        <v>238</v>
      </c>
      <c r="H135" s="153" t="s">
        <v>1</v>
      </c>
      <c r="I135" s="155"/>
      <c r="L135" s="151"/>
      <c r="M135" s="156"/>
      <c r="T135" s="157"/>
      <c r="AT135" s="153" t="s">
        <v>228</v>
      </c>
      <c r="AU135" s="153" t="s">
        <v>96</v>
      </c>
      <c r="AV135" s="12" t="s">
        <v>94</v>
      </c>
      <c r="AW135" s="12" t="s">
        <v>42</v>
      </c>
      <c r="AX135" s="12" t="s">
        <v>87</v>
      </c>
      <c r="AY135" s="153" t="s">
        <v>219</v>
      </c>
    </row>
    <row r="136" spans="2:65" s="12" customFormat="1" ht="11.25">
      <c r="B136" s="151"/>
      <c r="D136" s="152" t="s">
        <v>228</v>
      </c>
      <c r="E136" s="153" t="s">
        <v>1</v>
      </c>
      <c r="F136" s="154" t="s">
        <v>239</v>
      </c>
      <c r="H136" s="153" t="s">
        <v>1</v>
      </c>
      <c r="I136" s="155"/>
      <c r="L136" s="151"/>
      <c r="M136" s="156"/>
      <c r="T136" s="157"/>
      <c r="AT136" s="153" t="s">
        <v>228</v>
      </c>
      <c r="AU136" s="153" t="s">
        <v>96</v>
      </c>
      <c r="AV136" s="12" t="s">
        <v>94</v>
      </c>
      <c r="AW136" s="12" t="s">
        <v>42</v>
      </c>
      <c r="AX136" s="12" t="s">
        <v>87</v>
      </c>
      <c r="AY136" s="153" t="s">
        <v>219</v>
      </c>
    </row>
    <row r="137" spans="2:65" s="12" customFormat="1" ht="11.25">
      <c r="B137" s="151"/>
      <c r="D137" s="152" t="s">
        <v>228</v>
      </c>
      <c r="E137" s="153" t="s">
        <v>1</v>
      </c>
      <c r="F137" s="154" t="s">
        <v>240</v>
      </c>
      <c r="H137" s="153" t="s">
        <v>1</v>
      </c>
      <c r="I137" s="155"/>
      <c r="L137" s="151"/>
      <c r="M137" s="156"/>
      <c r="T137" s="157"/>
      <c r="AT137" s="153" t="s">
        <v>228</v>
      </c>
      <c r="AU137" s="153" t="s">
        <v>96</v>
      </c>
      <c r="AV137" s="12" t="s">
        <v>94</v>
      </c>
      <c r="AW137" s="12" t="s">
        <v>42</v>
      </c>
      <c r="AX137" s="12" t="s">
        <v>87</v>
      </c>
      <c r="AY137" s="153" t="s">
        <v>219</v>
      </c>
    </row>
    <row r="138" spans="2:65" s="14" customFormat="1" ht="11.25">
      <c r="B138" s="165"/>
      <c r="D138" s="152" t="s">
        <v>228</v>
      </c>
      <c r="E138" s="166" t="s">
        <v>1</v>
      </c>
      <c r="F138" s="167" t="s">
        <v>241</v>
      </c>
      <c r="H138" s="168">
        <v>220</v>
      </c>
      <c r="I138" s="169"/>
      <c r="L138" s="165"/>
      <c r="M138" s="170"/>
      <c r="T138" s="171"/>
      <c r="AT138" s="166" t="s">
        <v>228</v>
      </c>
      <c r="AU138" s="166" t="s">
        <v>96</v>
      </c>
      <c r="AV138" s="14" t="s">
        <v>96</v>
      </c>
      <c r="AW138" s="14" t="s">
        <v>42</v>
      </c>
      <c r="AX138" s="14" t="s">
        <v>87</v>
      </c>
      <c r="AY138" s="166" t="s">
        <v>219</v>
      </c>
    </row>
    <row r="139" spans="2:65" s="13" customFormat="1" ht="11.25">
      <c r="B139" s="158"/>
      <c r="D139" s="152" t="s">
        <v>228</v>
      </c>
      <c r="E139" s="159" t="s">
        <v>176</v>
      </c>
      <c r="F139" s="160" t="s">
        <v>242</v>
      </c>
      <c r="H139" s="161">
        <v>220</v>
      </c>
      <c r="I139" s="162"/>
      <c r="L139" s="158"/>
      <c r="M139" s="163"/>
      <c r="T139" s="164"/>
      <c r="AT139" s="159" t="s">
        <v>228</v>
      </c>
      <c r="AU139" s="159" t="s">
        <v>96</v>
      </c>
      <c r="AV139" s="13" t="s">
        <v>236</v>
      </c>
      <c r="AW139" s="13" t="s">
        <v>42</v>
      </c>
      <c r="AX139" s="13" t="s">
        <v>87</v>
      </c>
      <c r="AY139" s="159" t="s">
        <v>219</v>
      </c>
    </row>
    <row r="140" spans="2:65" s="15" customFormat="1" ht="11.25">
      <c r="B140" s="172"/>
      <c r="D140" s="152" t="s">
        <v>228</v>
      </c>
      <c r="E140" s="173" t="s">
        <v>243</v>
      </c>
      <c r="F140" s="174" t="s">
        <v>244</v>
      </c>
      <c r="H140" s="175">
        <v>220</v>
      </c>
      <c r="I140" s="176"/>
      <c r="L140" s="172"/>
      <c r="M140" s="177"/>
      <c r="T140" s="178"/>
      <c r="AT140" s="173" t="s">
        <v>228</v>
      </c>
      <c r="AU140" s="173" t="s">
        <v>96</v>
      </c>
      <c r="AV140" s="15" t="s">
        <v>226</v>
      </c>
      <c r="AW140" s="15" t="s">
        <v>42</v>
      </c>
      <c r="AX140" s="15" t="s">
        <v>94</v>
      </c>
      <c r="AY140" s="173" t="s">
        <v>219</v>
      </c>
    </row>
    <row r="141" spans="2:65" s="1" customFormat="1" ht="24.2" customHeight="1">
      <c r="B141" s="33"/>
      <c r="C141" s="138" t="s">
        <v>96</v>
      </c>
      <c r="D141" s="138" t="s">
        <v>221</v>
      </c>
      <c r="E141" s="139" t="s">
        <v>245</v>
      </c>
      <c r="F141" s="140" t="s">
        <v>246</v>
      </c>
      <c r="G141" s="141" t="s">
        <v>224</v>
      </c>
      <c r="H141" s="142">
        <v>220</v>
      </c>
      <c r="I141" s="143"/>
      <c r="J141" s="144">
        <f>ROUND(I141*H141,2)</f>
        <v>0</v>
      </c>
      <c r="K141" s="140" t="s">
        <v>225</v>
      </c>
      <c r="L141" s="33"/>
      <c r="M141" s="145" t="s">
        <v>1</v>
      </c>
      <c r="N141" s="146" t="s">
        <v>52</v>
      </c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AR141" s="149" t="s">
        <v>226</v>
      </c>
      <c r="AT141" s="149" t="s">
        <v>221</v>
      </c>
      <c r="AU141" s="149" t="s">
        <v>96</v>
      </c>
      <c r="AY141" s="17" t="s">
        <v>219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7" t="s">
        <v>94</v>
      </c>
      <c r="BK141" s="150">
        <f>ROUND(I141*H141,2)</f>
        <v>0</v>
      </c>
      <c r="BL141" s="17" t="s">
        <v>226</v>
      </c>
      <c r="BM141" s="149" t="s">
        <v>247</v>
      </c>
    </row>
    <row r="142" spans="2:65" s="12" customFormat="1" ht="11.25">
      <c r="B142" s="151"/>
      <c r="D142" s="152" t="s">
        <v>228</v>
      </c>
      <c r="E142" s="153" t="s">
        <v>1</v>
      </c>
      <c r="F142" s="154" t="s">
        <v>248</v>
      </c>
      <c r="H142" s="153" t="s">
        <v>1</v>
      </c>
      <c r="I142" s="155"/>
      <c r="L142" s="151"/>
      <c r="M142" s="156"/>
      <c r="T142" s="157"/>
      <c r="AT142" s="153" t="s">
        <v>228</v>
      </c>
      <c r="AU142" s="153" t="s">
        <v>96</v>
      </c>
      <c r="AV142" s="12" t="s">
        <v>94</v>
      </c>
      <c r="AW142" s="12" t="s">
        <v>42</v>
      </c>
      <c r="AX142" s="12" t="s">
        <v>87</v>
      </c>
      <c r="AY142" s="153" t="s">
        <v>219</v>
      </c>
    </row>
    <row r="143" spans="2:65" s="12" customFormat="1" ht="11.25">
      <c r="B143" s="151"/>
      <c r="D143" s="152" t="s">
        <v>228</v>
      </c>
      <c r="E143" s="153" t="s">
        <v>1</v>
      </c>
      <c r="F143" s="154" t="s">
        <v>249</v>
      </c>
      <c r="H143" s="153" t="s">
        <v>1</v>
      </c>
      <c r="I143" s="155"/>
      <c r="L143" s="151"/>
      <c r="M143" s="156"/>
      <c r="T143" s="157"/>
      <c r="AT143" s="153" t="s">
        <v>228</v>
      </c>
      <c r="AU143" s="153" t="s">
        <v>96</v>
      </c>
      <c r="AV143" s="12" t="s">
        <v>94</v>
      </c>
      <c r="AW143" s="12" t="s">
        <v>42</v>
      </c>
      <c r="AX143" s="12" t="s">
        <v>87</v>
      </c>
      <c r="AY143" s="153" t="s">
        <v>219</v>
      </c>
    </row>
    <row r="144" spans="2:65" s="12" customFormat="1" ht="11.25">
      <c r="B144" s="151"/>
      <c r="D144" s="152" t="s">
        <v>228</v>
      </c>
      <c r="E144" s="153" t="s">
        <v>1</v>
      </c>
      <c r="F144" s="154" t="s">
        <v>250</v>
      </c>
      <c r="H144" s="153" t="s">
        <v>1</v>
      </c>
      <c r="I144" s="155"/>
      <c r="L144" s="151"/>
      <c r="M144" s="156"/>
      <c r="T144" s="157"/>
      <c r="AT144" s="153" t="s">
        <v>228</v>
      </c>
      <c r="AU144" s="153" t="s">
        <v>96</v>
      </c>
      <c r="AV144" s="12" t="s">
        <v>94</v>
      </c>
      <c r="AW144" s="12" t="s">
        <v>42</v>
      </c>
      <c r="AX144" s="12" t="s">
        <v>87</v>
      </c>
      <c r="AY144" s="153" t="s">
        <v>219</v>
      </c>
    </row>
    <row r="145" spans="2:65" s="14" customFormat="1" ht="11.25">
      <c r="B145" s="165"/>
      <c r="D145" s="152" t="s">
        <v>228</v>
      </c>
      <c r="E145" s="166" t="s">
        <v>1</v>
      </c>
      <c r="F145" s="167" t="s">
        <v>176</v>
      </c>
      <c r="H145" s="168">
        <v>220</v>
      </c>
      <c r="I145" s="169"/>
      <c r="L145" s="165"/>
      <c r="M145" s="170"/>
      <c r="T145" s="171"/>
      <c r="AT145" s="166" t="s">
        <v>228</v>
      </c>
      <c r="AU145" s="166" t="s">
        <v>96</v>
      </c>
      <c r="AV145" s="14" t="s">
        <v>96</v>
      </c>
      <c r="AW145" s="14" t="s">
        <v>42</v>
      </c>
      <c r="AX145" s="14" t="s">
        <v>87</v>
      </c>
      <c r="AY145" s="166" t="s">
        <v>219</v>
      </c>
    </row>
    <row r="146" spans="2:65" s="15" customFormat="1" ht="11.25">
      <c r="B146" s="172"/>
      <c r="D146" s="152" t="s">
        <v>228</v>
      </c>
      <c r="E146" s="173" t="s">
        <v>192</v>
      </c>
      <c r="F146" s="174" t="s">
        <v>251</v>
      </c>
      <c r="H146" s="175">
        <v>220</v>
      </c>
      <c r="I146" s="176"/>
      <c r="L146" s="172"/>
      <c r="M146" s="177"/>
      <c r="T146" s="178"/>
      <c r="AT146" s="173" t="s">
        <v>228</v>
      </c>
      <c r="AU146" s="173" t="s">
        <v>96</v>
      </c>
      <c r="AV146" s="15" t="s">
        <v>226</v>
      </c>
      <c r="AW146" s="15" t="s">
        <v>42</v>
      </c>
      <c r="AX146" s="15" t="s">
        <v>94</v>
      </c>
      <c r="AY146" s="173" t="s">
        <v>219</v>
      </c>
    </row>
    <row r="147" spans="2:65" s="1" customFormat="1" ht="16.5" customHeight="1">
      <c r="B147" s="33"/>
      <c r="C147" s="138" t="s">
        <v>236</v>
      </c>
      <c r="D147" s="138" t="s">
        <v>221</v>
      </c>
      <c r="E147" s="139" t="s">
        <v>252</v>
      </c>
      <c r="F147" s="140" t="s">
        <v>253</v>
      </c>
      <c r="G147" s="141" t="s">
        <v>224</v>
      </c>
      <c r="H147" s="142">
        <v>2490</v>
      </c>
      <c r="I147" s="143"/>
      <c r="J147" s="144">
        <f>ROUND(I147*H147,2)</f>
        <v>0</v>
      </c>
      <c r="K147" s="140" t="s">
        <v>254</v>
      </c>
      <c r="L147" s="33"/>
      <c r="M147" s="145" t="s">
        <v>1</v>
      </c>
      <c r="N147" s="146" t="s">
        <v>52</v>
      </c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AR147" s="149" t="s">
        <v>226</v>
      </c>
      <c r="AT147" s="149" t="s">
        <v>221</v>
      </c>
      <c r="AU147" s="149" t="s">
        <v>96</v>
      </c>
      <c r="AY147" s="17" t="s">
        <v>219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7" t="s">
        <v>94</v>
      </c>
      <c r="BK147" s="150">
        <f>ROUND(I147*H147,2)</f>
        <v>0</v>
      </c>
      <c r="BL147" s="17" t="s">
        <v>226</v>
      </c>
      <c r="BM147" s="149" t="s">
        <v>255</v>
      </c>
    </row>
    <row r="148" spans="2:65" s="1" customFormat="1" ht="11.25">
      <c r="B148" s="33"/>
      <c r="D148" s="179" t="s">
        <v>256</v>
      </c>
      <c r="F148" s="180" t="s">
        <v>257</v>
      </c>
      <c r="I148" s="181"/>
      <c r="L148" s="33"/>
      <c r="M148" s="182"/>
      <c r="T148" s="57"/>
      <c r="AT148" s="17" t="s">
        <v>256</v>
      </c>
      <c r="AU148" s="17" t="s">
        <v>96</v>
      </c>
    </row>
    <row r="149" spans="2:65" s="14" customFormat="1" ht="11.25">
      <c r="B149" s="165"/>
      <c r="D149" s="152" t="s">
        <v>228</v>
      </c>
      <c r="E149" s="166" t="s">
        <v>1</v>
      </c>
      <c r="F149" s="167" t="s">
        <v>258</v>
      </c>
      <c r="H149" s="168">
        <v>2710</v>
      </c>
      <c r="I149" s="169"/>
      <c r="L149" s="165"/>
      <c r="M149" s="170"/>
      <c r="T149" s="171"/>
      <c r="AT149" s="166" t="s">
        <v>228</v>
      </c>
      <c r="AU149" s="166" t="s">
        <v>96</v>
      </c>
      <c r="AV149" s="14" t="s">
        <v>96</v>
      </c>
      <c r="AW149" s="14" t="s">
        <v>42</v>
      </c>
      <c r="AX149" s="14" t="s">
        <v>87</v>
      </c>
      <c r="AY149" s="166" t="s">
        <v>219</v>
      </c>
    </row>
    <row r="150" spans="2:65" s="12" customFormat="1" ht="11.25">
      <c r="B150" s="151"/>
      <c r="D150" s="152" t="s">
        <v>228</v>
      </c>
      <c r="E150" s="153" t="s">
        <v>1</v>
      </c>
      <c r="F150" s="154" t="s">
        <v>238</v>
      </c>
      <c r="H150" s="153" t="s">
        <v>1</v>
      </c>
      <c r="I150" s="155"/>
      <c r="L150" s="151"/>
      <c r="M150" s="156"/>
      <c r="T150" s="157"/>
      <c r="AT150" s="153" t="s">
        <v>228</v>
      </c>
      <c r="AU150" s="153" t="s">
        <v>96</v>
      </c>
      <c r="AV150" s="12" t="s">
        <v>94</v>
      </c>
      <c r="AW150" s="12" t="s">
        <v>42</v>
      </c>
      <c r="AX150" s="12" t="s">
        <v>87</v>
      </c>
      <c r="AY150" s="153" t="s">
        <v>219</v>
      </c>
    </row>
    <row r="151" spans="2:65" s="12" customFormat="1" ht="11.25">
      <c r="B151" s="151"/>
      <c r="D151" s="152" t="s">
        <v>228</v>
      </c>
      <c r="E151" s="153" t="s">
        <v>1</v>
      </c>
      <c r="F151" s="154" t="s">
        <v>239</v>
      </c>
      <c r="H151" s="153" t="s">
        <v>1</v>
      </c>
      <c r="I151" s="155"/>
      <c r="L151" s="151"/>
      <c r="M151" s="156"/>
      <c r="T151" s="157"/>
      <c r="AT151" s="153" t="s">
        <v>228</v>
      </c>
      <c r="AU151" s="153" t="s">
        <v>96</v>
      </c>
      <c r="AV151" s="12" t="s">
        <v>94</v>
      </c>
      <c r="AW151" s="12" t="s">
        <v>42</v>
      </c>
      <c r="AX151" s="12" t="s">
        <v>87</v>
      </c>
      <c r="AY151" s="153" t="s">
        <v>219</v>
      </c>
    </row>
    <row r="152" spans="2:65" s="13" customFormat="1" ht="11.25">
      <c r="B152" s="158"/>
      <c r="D152" s="152" t="s">
        <v>228</v>
      </c>
      <c r="E152" s="159" t="s">
        <v>178</v>
      </c>
      <c r="F152" s="160" t="s">
        <v>242</v>
      </c>
      <c r="H152" s="161">
        <v>2710</v>
      </c>
      <c r="I152" s="162"/>
      <c r="L152" s="158"/>
      <c r="M152" s="163"/>
      <c r="T152" s="164"/>
      <c r="AT152" s="159" t="s">
        <v>228</v>
      </c>
      <c r="AU152" s="159" t="s">
        <v>96</v>
      </c>
      <c r="AV152" s="13" t="s">
        <v>236</v>
      </c>
      <c r="AW152" s="13" t="s">
        <v>42</v>
      </c>
      <c r="AX152" s="13" t="s">
        <v>87</v>
      </c>
      <c r="AY152" s="159" t="s">
        <v>219</v>
      </c>
    </row>
    <row r="153" spans="2:65" s="12" customFormat="1" ht="11.25">
      <c r="B153" s="151"/>
      <c r="D153" s="152" t="s">
        <v>228</v>
      </c>
      <c r="E153" s="153" t="s">
        <v>1</v>
      </c>
      <c r="F153" s="154" t="s">
        <v>259</v>
      </c>
      <c r="H153" s="153" t="s">
        <v>1</v>
      </c>
      <c r="I153" s="155"/>
      <c r="L153" s="151"/>
      <c r="M153" s="156"/>
      <c r="T153" s="157"/>
      <c r="AT153" s="153" t="s">
        <v>228</v>
      </c>
      <c r="AU153" s="153" t="s">
        <v>96</v>
      </c>
      <c r="AV153" s="12" t="s">
        <v>94</v>
      </c>
      <c r="AW153" s="12" t="s">
        <v>42</v>
      </c>
      <c r="AX153" s="12" t="s">
        <v>87</v>
      </c>
      <c r="AY153" s="153" t="s">
        <v>219</v>
      </c>
    </row>
    <row r="154" spans="2:65" s="14" customFormat="1" ht="11.25">
      <c r="B154" s="165"/>
      <c r="D154" s="152" t="s">
        <v>228</v>
      </c>
      <c r="E154" s="166" t="s">
        <v>1</v>
      </c>
      <c r="F154" s="167" t="s">
        <v>260</v>
      </c>
      <c r="H154" s="168">
        <v>-220</v>
      </c>
      <c r="I154" s="169"/>
      <c r="L154" s="165"/>
      <c r="M154" s="170"/>
      <c r="T154" s="171"/>
      <c r="AT154" s="166" t="s">
        <v>228</v>
      </c>
      <c r="AU154" s="166" t="s">
        <v>96</v>
      </c>
      <c r="AV154" s="14" t="s">
        <v>96</v>
      </c>
      <c r="AW154" s="14" t="s">
        <v>42</v>
      </c>
      <c r="AX154" s="14" t="s">
        <v>87</v>
      </c>
      <c r="AY154" s="166" t="s">
        <v>219</v>
      </c>
    </row>
    <row r="155" spans="2:65" s="15" customFormat="1" ht="11.25">
      <c r="B155" s="172"/>
      <c r="D155" s="152" t="s">
        <v>228</v>
      </c>
      <c r="E155" s="173" t="s">
        <v>261</v>
      </c>
      <c r="F155" s="174" t="s">
        <v>262</v>
      </c>
      <c r="H155" s="175">
        <v>2490</v>
      </c>
      <c r="I155" s="176"/>
      <c r="L155" s="172"/>
      <c r="M155" s="177"/>
      <c r="T155" s="178"/>
      <c r="AT155" s="173" t="s">
        <v>228</v>
      </c>
      <c r="AU155" s="173" t="s">
        <v>96</v>
      </c>
      <c r="AV155" s="15" t="s">
        <v>226</v>
      </c>
      <c r="AW155" s="15" t="s">
        <v>42</v>
      </c>
      <c r="AX155" s="15" t="s">
        <v>94</v>
      </c>
      <c r="AY155" s="173" t="s">
        <v>219</v>
      </c>
    </row>
    <row r="156" spans="2:65" s="1" customFormat="1" ht="24.2" customHeight="1">
      <c r="B156" s="33"/>
      <c r="C156" s="138" t="s">
        <v>226</v>
      </c>
      <c r="D156" s="138" t="s">
        <v>221</v>
      </c>
      <c r="E156" s="139" t="s">
        <v>263</v>
      </c>
      <c r="F156" s="140" t="s">
        <v>264</v>
      </c>
      <c r="G156" s="141" t="s">
        <v>224</v>
      </c>
      <c r="H156" s="142">
        <v>2490</v>
      </c>
      <c r="I156" s="143"/>
      <c r="J156" s="144">
        <f>ROUND(I156*H156,2)</f>
        <v>0</v>
      </c>
      <c r="K156" s="140" t="s">
        <v>225</v>
      </c>
      <c r="L156" s="33"/>
      <c r="M156" s="145" t="s">
        <v>1</v>
      </c>
      <c r="N156" s="146" t="s">
        <v>52</v>
      </c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AR156" s="149" t="s">
        <v>226</v>
      </c>
      <c r="AT156" s="149" t="s">
        <v>221</v>
      </c>
      <c r="AU156" s="149" t="s">
        <v>96</v>
      </c>
      <c r="AY156" s="17" t="s">
        <v>219</v>
      </c>
      <c r="BE156" s="150">
        <f>IF(N156="základní",J156,0)</f>
        <v>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7" t="s">
        <v>94</v>
      </c>
      <c r="BK156" s="150">
        <f>ROUND(I156*H156,2)</f>
        <v>0</v>
      </c>
      <c r="BL156" s="17" t="s">
        <v>226</v>
      </c>
      <c r="BM156" s="149" t="s">
        <v>265</v>
      </c>
    </row>
    <row r="157" spans="2:65" s="12" customFormat="1" ht="11.25">
      <c r="B157" s="151"/>
      <c r="D157" s="152" t="s">
        <v>228</v>
      </c>
      <c r="E157" s="153" t="s">
        <v>1</v>
      </c>
      <c r="F157" s="154" t="s">
        <v>248</v>
      </c>
      <c r="H157" s="153" t="s">
        <v>1</v>
      </c>
      <c r="I157" s="155"/>
      <c r="L157" s="151"/>
      <c r="M157" s="156"/>
      <c r="T157" s="157"/>
      <c r="AT157" s="153" t="s">
        <v>228</v>
      </c>
      <c r="AU157" s="153" t="s">
        <v>96</v>
      </c>
      <c r="AV157" s="12" t="s">
        <v>94</v>
      </c>
      <c r="AW157" s="12" t="s">
        <v>42</v>
      </c>
      <c r="AX157" s="12" t="s">
        <v>87</v>
      </c>
      <c r="AY157" s="153" t="s">
        <v>219</v>
      </c>
    </row>
    <row r="158" spans="2:65" s="12" customFormat="1" ht="11.25">
      <c r="B158" s="151"/>
      <c r="D158" s="152" t="s">
        <v>228</v>
      </c>
      <c r="E158" s="153" t="s">
        <v>1</v>
      </c>
      <c r="F158" s="154" t="s">
        <v>249</v>
      </c>
      <c r="H158" s="153" t="s">
        <v>1</v>
      </c>
      <c r="I158" s="155"/>
      <c r="L158" s="151"/>
      <c r="M158" s="156"/>
      <c r="T158" s="157"/>
      <c r="AT158" s="153" t="s">
        <v>228</v>
      </c>
      <c r="AU158" s="153" t="s">
        <v>96</v>
      </c>
      <c r="AV158" s="12" t="s">
        <v>94</v>
      </c>
      <c r="AW158" s="12" t="s">
        <v>42</v>
      </c>
      <c r="AX158" s="12" t="s">
        <v>87</v>
      </c>
      <c r="AY158" s="153" t="s">
        <v>219</v>
      </c>
    </row>
    <row r="159" spans="2:65" s="14" customFormat="1" ht="11.25">
      <c r="B159" s="165"/>
      <c r="D159" s="152" t="s">
        <v>228</v>
      </c>
      <c r="E159" s="166" t="s">
        <v>1</v>
      </c>
      <c r="F159" s="167" t="s">
        <v>266</v>
      </c>
      <c r="H159" s="168">
        <v>2710</v>
      </c>
      <c r="I159" s="169"/>
      <c r="L159" s="165"/>
      <c r="M159" s="170"/>
      <c r="T159" s="171"/>
      <c r="AT159" s="166" t="s">
        <v>228</v>
      </c>
      <c r="AU159" s="166" t="s">
        <v>96</v>
      </c>
      <c r="AV159" s="14" t="s">
        <v>96</v>
      </c>
      <c r="AW159" s="14" t="s">
        <v>42</v>
      </c>
      <c r="AX159" s="14" t="s">
        <v>87</v>
      </c>
      <c r="AY159" s="166" t="s">
        <v>219</v>
      </c>
    </row>
    <row r="160" spans="2:65" s="13" customFormat="1" ht="11.25">
      <c r="B160" s="158"/>
      <c r="D160" s="152" t="s">
        <v>228</v>
      </c>
      <c r="E160" s="159" t="s">
        <v>267</v>
      </c>
      <c r="F160" s="160" t="s">
        <v>242</v>
      </c>
      <c r="H160" s="161">
        <v>2710</v>
      </c>
      <c r="I160" s="162"/>
      <c r="L160" s="158"/>
      <c r="M160" s="163"/>
      <c r="T160" s="164"/>
      <c r="AT160" s="159" t="s">
        <v>228</v>
      </c>
      <c r="AU160" s="159" t="s">
        <v>96</v>
      </c>
      <c r="AV160" s="13" t="s">
        <v>236</v>
      </c>
      <c r="AW160" s="13" t="s">
        <v>42</v>
      </c>
      <c r="AX160" s="13" t="s">
        <v>87</v>
      </c>
      <c r="AY160" s="159" t="s">
        <v>219</v>
      </c>
    </row>
    <row r="161" spans="2:65" s="12" customFormat="1" ht="11.25">
      <c r="B161" s="151"/>
      <c r="D161" s="152" t="s">
        <v>228</v>
      </c>
      <c r="E161" s="153" t="s">
        <v>1</v>
      </c>
      <c r="F161" s="154" t="s">
        <v>259</v>
      </c>
      <c r="H161" s="153" t="s">
        <v>1</v>
      </c>
      <c r="I161" s="155"/>
      <c r="L161" s="151"/>
      <c r="M161" s="156"/>
      <c r="T161" s="157"/>
      <c r="AT161" s="153" t="s">
        <v>228</v>
      </c>
      <c r="AU161" s="153" t="s">
        <v>96</v>
      </c>
      <c r="AV161" s="12" t="s">
        <v>94</v>
      </c>
      <c r="AW161" s="12" t="s">
        <v>42</v>
      </c>
      <c r="AX161" s="12" t="s">
        <v>87</v>
      </c>
      <c r="AY161" s="153" t="s">
        <v>219</v>
      </c>
    </row>
    <row r="162" spans="2:65" s="14" customFormat="1" ht="11.25">
      <c r="B162" s="165"/>
      <c r="D162" s="152" t="s">
        <v>228</v>
      </c>
      <c r="E162" s="166" t="s">
        <v>1</v>
      </c>
      <c r="F162" s="167" t="s">
        <v>260</v>
      </c>
      <c r="H162" s="168">
        <v>-220</v>
      </c>
      <c r="I162" s="169"/>
      <c r="L162" s="165"/>
      <c r="M162" s="170"/>
      <c r="T162" s="171"/>
      <c r="AT162" s="166" t="s">
        <v>228</v>
      </c>
      <c r="AU162" s="166" t="s">
        <v>96</v>
      </c>
      <c r="AV162" s="14" t="s">
        <v>96</v>
      </c>
      <c r="AW162" s="14" t="s">
        <v>42</v>
      </c>
      <c r="AX162" s="14" t="s">
        <v>87</v>
      </c>
      <c r="AY162" s="166" t="s">
        <v>219</v>
      </c>
    </row>
    <row r="163" spans="2:65" s="15" customFormat="1" ht="11.25">
      <c r="B163" s="172"/>
      <c r="D163" s="152" t="s">
        <v>228</v>
      </c>
      <c r="E163" s="173" t="s">
        <v>193</v>
      </c>
      <c r="F163" s="174" t="s">
        <v>268</v>
      </c>
      <c r="H163" s="175">
        <v>2490</v>
      </c>
      <c r="I163" s="176"/>
      <c r="L163" s="172"/>
      <c r="M163" s="177"/>
      <c r="T163" s="178"/>
      <c r="AT163" s="173" t="s">
        <v>228</v>
      </c>
      <c r="AU163" s="173" t="s">
        <v>96</v>
      </c>
      <c r="AV163" s="15" t="s">
        <v>226</v>
      </c>
      <c r="AW163" s="15" t="s">
        <v>42</v>
      </c>
      <c r="AX163" s="15" t="s">
        <v>94</v>
      </c>
      <c r="AY163" s="173" t="s">
        <v>219</v>
      </c>
    </row>
    <row r="164" spans="2:65" s="1" customFormat="1" ht="21.75" customHeight="1">
      <c r="B164" s="33"/>
      <c r="C164" s="138" t="s">
        <v>269</v>
      </c>
      <c r="D164" s="138" t="s">
        <v>221</v>
      </c>
      <c r="E164" s="139" t="s">
        <v>270</v>
      </c>
      <c r="F164" s="140" t="s">
        <v>271</v>
      </c>
      <c r="G164" s="141" t="s">
        <v>272</v>
      </c>
      <c r="H164" s="142">
        <v>81.3</v>
      </c>
      <c r="I164" s="143"/>
      <c r="J164" s="144">
        <f>ROUND(I164*H164,2)</f>
        <v>0</v>
      </c>
      <c r="K164" s="140" t="s">
        <v>254</v>
      </c>
      <c r="L164" s="33"/>
      <c r="M164" s="145" t="s">
        <v>1</v>
      </c>
      <c r="N164" s="146" t="s">
        <v>52</v>
      </c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AR164" s="149" t="s">
        <v>226</v>
      </c>
      <c r="AT164" s="149" t="s">
        <v>221</v>
      </c>
      <c r="AU164" s="149" t="s">
        <v>96</v>
      </c>
      <c r="AY164" s="17" t="s">
        <v>219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7" t="s">
        <v>94</v>
      </c>
      <c r="BK164" s="150">
        <f>ROUND(I164*H164,2)</f>
        <v>0</v>
      </c>
      <c r="BL164" s="17" t="s">
        <v>226</v>
      </c>
      <c r="BM164" s="149" t="s">
        <v>273</v>
      </c>
    </row>
    <row r="165" spans="2:65" s="1" customFormat="1" ht="11.25">
      <c r="B165" s="33"/>
      <c r="D165" s="179" t="s">
        <v>256</v>
      </c>
      <c r="F165" s="180" t="s">
        <v>274</v>
      </c>
      <c r="I165" s="181"/>
      <c r="L165" s="33"/>
      <c r="M165" s="182"/>
      <c r="T165" s="57"/>
      <c r="AT165" s="17" t="s">
        <v>256</v>
      </c>
      <c r="AU165" s="17" t="s">
        <v>96</v>
      </c>
    </row>
    <row r="166" spans="2:65" s="12" customFormat="1" ht="11.25">
      <c r="B166" s="151"/>
      <c r="D166" s="152" t="s">
        <v>228</v>
      </c>
      <c r="E166" s="153" t="s">
        <v>1</v>
      </c>
      <c r="F166" s="154" t="s">
        <v>275</v>
      </c>
      <c r="H166" s="153" t="s">
        <v>1</v>
      </c>
      <c r="I166" s="155"/>
      <c r="L166" s="151"/>
      <c r="M166" s="156"/>
      <c r="T166" s="157"/>
      <c r="AT166" s="153" t="s">
        <v>228</v>
      </c>
      <c r="AU166" s="153" t="s">
        <v>96</v>
      </c>
      <c r="AV166" s="12" t="s">
        <v>94</v>
      </c>
      <c r="AW166" s="12" t="s">
        <v>42</v>
      </c>
      <c r="AX166" s="12" t="s">
        <v>87</v>
      </c>
      <c r="AY166" s="153" t="s">
        <v>219</v>
      </c>
    </row>
    <row r="167" spans="2:65" s="12" customFormat="1" ht="11.25">
      <c r="B167" s="151"/>
      <c r="D167" s="152" t="s">
        <v>228</v>
      </c>
      <c r="E167" s="153" t="s">
        <v>1</v>
      </c>
      <c r="F167" s="154" t="s">
        <v>276</v>
      </c>
      <c r="H167" s="153" t="s">
        <v>1</v>
      </c>
      <c r="I167" s="155"/>
      <c r="L167" s="151"/>
      <c r="M167" s="156"/>
      <c r="T167" s="157"/>
      <c r="AT167" s="153" t="s">
        <v>228</v>
      </c>
      <c r="AU167" s="153" t="s">
        <v>96</v>
      </c>
      <c r="AV167" s="12" t="s">
        <v>94</v>
      </c>
      <c r="AW167" s="12" t="s">
        <v>42</v>
      </c>
      <c r="AX167" s="12" t="s">
        <v>87</v>
      </c>
      <c r="AY167" s="153" t="s">
        <v>219</v>
      </c>
    </row>
    <row r="168" spans="2:65" s="14" customFormat="1" ht="11.25">
      <c r="B168" s="165"/>
      <c r="D168" s="152" t="s">
        <v>228</v>
      </c>
      <c r="E168" s="166" t="s">
        <v>1</v>
      </c>
      <c r="F168" s="167" t="s">
        <v>184</v>
      </c>
      <c r="H168" s="168">
        <v>81.3</v>
      </c>
      <c r="I168" s="169"/>
      <c r="L168" s="165"/>
      <c r="M168" s="170"/>
      <c r="T168" s="171"/>
      <c r="AT168" s="166" t="s">
        <v>228</v>
      </c>
      <c r="AU168" s="166" t="s">
        <v>96</v>
      </c>
      <c r="AV168" s="14" t="s">
        <v>96</v>
      </c>
      <c r="AW168" s="14" t="s">
        <v>42</v>
      </c>
      <c r="AX168" s="14" t="s">
        <v>87</v>
      </c>
      <c r="AY168" s="166" t="s">
        <v>219</v>
      </c>
    </row>
    <row r="169" spans="2:65" s="15" customFormat="1" ht="11.25">
      <c r="B169" s="172"/>
      <c r="D169" s="152" t="s">
        <v>228</v>
      </c>
      <c r="E169" s="173" t="s">
        <v>1</v>
      </c>
      <c r="F169" s="174" t="s">
        <v>262</v>
      </c>
      <c r="H169" s="175">
        <v>81.3</v>
      </c>
      <c r="I169" s="176"/>
      <c r="L169" s="172"/>
      <c r="M169" s="177"/>
      <c r="T169" s="178"/>
      <c r="AT169" s="173" t="s">
        <v>228</v>
      </c>
      <c r="AU169" s="173" t="s">
        <v>96</v>
      </c>
      <c r="AV169" s="15" t="s">
        <v>226</v>
      </c>
      <c r="AW169" s="15" t="s">
        <v>42</v>
      </c>
      <c r="AX169" s="15" t="s">
        <v>94</v>
      </c>
      <c r="AY169" s="173" t="s">
        <v>219</v>
      </c>
    </row>
    <row r="170" spans="2:65" s="1" customFormat="1" ht="21.75" customHeight="1">
      <c r="B170" s="33"/>
      <c r="C170" s="138" t="s">
        <v>277</v>
      </c>
      <c r="D170" s="138" t="s">
        <v>221</v>
      </c>
      <c r="E170" s="139" t="s">
        <v>278</v>
      </c>
      <c r="F170" s="140" t="s">
        <v>279</v>
      </c>
      <c r="G170" s="141" t="s">
        <v>272</v>
      </c>
      <c r="H170" s="142">
        <v>731.7</v>
      </c>
      <c r="I170" s="143"/>
      <c r="J170" s="144">
        <f>ROUND(I170*H170,2)</f>
        <v>0</v>
      </c>
      <c r="K170" s="140" t="s">
        <v>254</v>
      </c>
      <c r="L170" s="33"/>
      <c r="M170" s="145" t="s">
        <v>1</v>
      </c>
      <c r="N170" s="146" t="s">
        <v>52</v>
      </c>
      <c r="P170" s="147">
        <f>O170*H170</f>
        <v>0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AR170" s="149" t="s">
        <v>226</v>
      </c>
      <c r="AT170" s="149" t="s">
        <v>221</v>
      </c>
      <c r="AU170" s="149" t="s">
        <v>96</v>
      </c>
      <c r="AY170" s="17" t="s">
        <v>219</v>
      </c>
      <c r="BE170" s="150">
        <f>IF(N170="základní",J170,0)</f>
        <v>0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7" t="s">
        <v>94</v>
      </c>
      <c r="BK170" s="150">
        <f>ROUND(I170*H170,2)</f>
        <v>0</v>
      </c>
      <c r="BL170" s="17" t="s">
        <v>226</v>
      </c>
      <c r="BM170" s="149" t="s">
        <v>280</v>
      </c>
    </row>
    <row r="171" spans="2:65" s="1" customFormat="1" ht="11.25">
      <c r="B171" s="33"/>
      <c r="D171" s="179" t="s">
        <v>256</v>
      </c>
      <c r="F171" s="180" t="s">
        <v>281</v>
      </c>
      <c r="I171" s="181"/>
      <c r="L171" s="33"/>
      <c r="M171" s="182"/>
      <c r="T171" s="57"/>
      <c r="AT171" s="17" t="s">
        <v>256</v>
      </c>
      <c r="AU171" s="17" t="s">
        <v>96</v>
      </c>
    </row>
    <row r="172" spans="2:65" s="12" customFormat="1" ht="11.25">
      <c r="B172" s="151"/>
      <c r="D172" s="152" t="s">
        <v>228</v>
      </c>
      <c r="E172" s="153" t="s">
        <v>1</v>
      </c>
      <c r="F172" s="154" t="s">
        <v>282</v>
      </c>
      <c r="H172" s="153" t="s">
        <v>1</v>
      </c>
      <c r="I172" s="155"/>
      <c r="L172" s="151"/>
      <c r="M172" s="156"/>
      <c r="T172" s="157"/>
      <c r="AT172" s="153" t="s">
        <v>228</v>
      </c>
      <c r="AU172" s="153" t="s">
        <v>96</v>
      </c>
      <c r="AV172" s="12" t="s">
        <v>94</v>
      </c>
      <c r="AW172" s="12" t="s">
        <v>42</v>
      </c>
      <c r="AX172" s="12" t="s">
        <v>87</v>
      </c>
      <c r="AY172" s="153" t="s">
        <v>219</v>
      </c>
    </row>
    <row r="173" spans="2:65" s="12" customFormat="1" ht="11.25">
      <c r="B173" s="151"/>
      <c r="D173" s="152" t="s">
        <v>228</v>
      </c>
      <c r="E173" s="153" t="s">
        <v>1</v>
      </c>
      <c r="F173" s="154" t="s">
        <v>283</v>
      </c>
      <c r="H173" s="153" t="s">
        <v>1</v>
      </c>
      <c r="I173" s="155"/>
      <c r="L173" s="151"/>
      <c r="M173" s="156"/>
      <c r="T173" s="157"/>
      <c r="AT173" s="153" t="s">
        <v>228</v>
      </c>
      <c r="AU173" s="153" t="s">
        <v>96</v>
      </c>
      <c r="AV173" s="12" t="s">
        <v>94</v>
      </c>
      <c r="AW173" s="12" t="s">
        <v>42</v>
      </c>
      <c r="AX173" s="12" t="s">
        <v>87</v>
      </c>
      <c r="AY173" s="153" t="s">
        <v>219</v>
      </c>
    </row>
    <row r="174" spans="2:65" s="12" customFormat="1" ht="11.25">
      <c r="B174" s="151"/>
      <c r="D174" s="152" t="s">
        <v>228</v>
      </c>
      <c r="E174" s="153" t="s">
        <v>1</v>
      </c>
      <c r="F174" s="154" t="s">
        <v>284</v>
      </c>
      <c r="H174" s="153" t="s">
        <v>1</v>
      </c>
      <c r="I174" s="155"/>
      <c r="L174" s="151"/>
      <c r="M174" s="156"/>
      <c r="T174" s="157"/>
      <c r="AT174" s="153" t="s">
        <v>228</v>
      </c>
      <c r="AU174" s="153" t="s">
        <v>96</v>
      </c>
      <c r="AV174" s="12" t="s">
        <v>94</v>
      </c>
      <c r="AW174" s="12" t="s">
        <v>42</v>
      </c>
      <c r="AX174" s="12" t="s">
        <v>87</v>
      </c>
      <c r="AY174" s="153" t="s">
        <v>219</v>
      </c>
    </row>
    <row r="175" spans="2:65" s="14" customFormat="1" ht="11.25">
      <c r="B175" s="165"/>
      <c r="D175" s="152" t="s">
        <v>228</v>
      </c>
      <c r="E175" s="166" t="s">
        <v>1</v>
      </c>
      <c r="F175" s="167" t="s">
        <v>285</v>
      </c>
      <c r="H175" s="168">
        <v>406.5</v>
      </c>
      <c r="I175" s="169"/>
      <c r="L175" s="165"/>
      <c r="M175" s="170"/>
      <c r="T175" s="171"/>
      <c r="AT175" s="166" t="s">
        <v>228</v>
      </c>
      <c r="AU175" s="166" t="s">
        <v>96</v>
      </c>
      <c r="AV175" s="14" t="s">
        <v>96</v>
      </c>
      <c r="AW175" s="14" t="s">
        <v>42</v>
      </c>
      <c r="AX175" s="14" t="s">
        <v>87</v>
      </c>
      <c r="AY175" s="166" t="s">
        <v>219</v>
      </c>
    </row>
    <row r="176" spans="2:65" s="12" customFormat="1" ht="11.25">
      <c r="B176" s="151"/>
      <c r="D176" s="152" t="s">
        <v>228</v>
      </c>
      <c r="E176" s="153" t="s">
        <v>1</v>
      </c>
      <c r="F176" s="154" t="s">
        <v>286</v>
      </c>
      <c r="H176" s="153" t="s">
        <v>1</v>
      </c>
      <c r="I176" s="155"/>
      <c r="L176" s="151"/>
      <c r="M176" s="156"/>
      <c r="T176" s="157"/>
      <c r="AT176" s="153" t="s">
        <v>228</v>
      </c>
      <c r="AU176" s="153" t="s">
        <v>96</v>
      </c>
      <c r="AV176" s="12" t="s">
        <v>94</v>
      </c>
      <c r="AW176" s="12" t="s">
        <v>42</v>
      </c>
      <c r="AX176" s="12" t="s">
        <v>87</v>
      </c>
      <c r="AY176" s="153" t="s">
        <v>219</v>
      </c>
    </row>
    <row r="177" spans="2:65" s="14" customFormat="1" ht="11.25">
      <c r="B177" s="165"/>
      <c r="D177" s="152" t="s">
        <v>228</v>
      </c>
      <c r="E177" s="166" t="s">
        <v>1</v>
      </c>
      <c r="F177" s="167" t="s">
        <v>287</v>
      </c>
      <c r="H177" s="168">
        <v>325.2</v>
      </c>
      <c r="I177" s="169"/>
      <c r="L177" s="165"/>
      <c r="M177" s="170"/>
      <c r="T177" s="171"/>
      <c r="AT177" s="166" t="s">
        <v>228</v>
      </c>
      <c r="AU177" s="166" t="s">
        <v>96</v>
      </c>
      <c r="AV177" s="14" t="s">
        <v>96</v>
      </c>
      <c r="AW177" s="14" t="s">
        <v>42</v>
      </c>
      <c r="AX177" s="14" t="s">
        <v>87</v>
      </c>
      <c r="AY177" s="166" t="s">
        <v>219</v>
      </c>
    </row>
    <row r="178" spans="2:65" s="15" customFormat="1" ht="11.25">
      <c r="B178" s="172"/>
      <c r="D178" s="152" t="s">
        <v>228</v>
      </c>
      <c r="E178" s="173" t="s">
        <v>1</v>
      </c>
      <c r="F178" s="174" t="s">
        <v>262</v>
      </c>
      <c r="H178" s="175">
        <v>731.7</v>
      </c>
      <c r="I178" s="176"/>
      <c r="L178" s="172"/>
      <c r="M178" s="177"/>
      <c r="T178" s="178"/>
      <c r="AT178" s="173" t="s">
        <v>228</v>
      </c>
      <c r="AU178" s="173" t="s">
        <v>96</v>
      </c>
      <c r="AV178" s="15" t="s">
        <v>226</v>
      </c>
      <c r="AW178" s="15" t="s">
        <v>42</v>
      </c>
      <c r="AX178" s="15" t="s">
        <v>94</v>
      </c>
      <c r="AY178" s="173" t="s">
        <v>219</v>
      </c>
    </row>
    <row r="179" spans="2:65" s="1" customFormat="1" ht="21.75" customHeight="1">
      <c r="B179" s="33"/>
      <c r="C179" s="138" t="s">
        <v>288</v>
      </c>
      <c r="D179" s="138" t="s">
        <v>221</v>
      </c>
      <c r="E179" s="139" t="s">
        <v>278</v>
      </c>
      <c r="F179" s="140" t="s">
        <v>279</v>
      </c>
      <c r="G179" s="141" t="s">
        <v>272</v>
      </c>
      <c r="H179" s="142">
        <v>135.5</v>
      </c>
      <c r="I179" s="143"/>
      <c r="J179" s="144">
        <f>ROUND(I179*H179,2)</f>
        <v>0</v>
      </c>
      <c r="K179" s="140" t="s">
        <v>254</v>
      </c>
      <c r="L179" s="33"/>
      <c r="M179" s="145" t="s">
        <v>1</v>
      </c>
      <c r="N179" s="146" t="s">
        <v>52</v>
      </c>
      <c r="P179" s="147">
        <f>O179*H179</f>
        <v>0</v>
      </c>
      <c r="Q179" s="147">
        <v>0</v>
      </c>
      <c r="R179" s="147">
        <f>Q179*H179</f>
        <v>0</v>
      </c>
      <c r="S179" s="147">
        <v>0</v>
      </c>
      <c r="T179" s="148">
        <f>S179*H179</f>
        <v>0</v>
      </c>
      <c r="AR179" s="149" t="s">
        <v>226</v>
      </c>
      <c r="AT179" s="149" t="s">
        <v>221</v>
      </c>
      <c r="AU179" s="149" t="s">
        <v>96</v>
      </c>
      <c r="AY179" s="17" t="s">
        <v>219</v>
      </c>
      <c r="BE179" s="150">
        <f>IF(N179="základní",J179,0)</f>
        <v>0</v>
      </c>
      <c r="BF179" s="150">
        <f>IF(N179="snížená",J179,0)</f>
        <v>0</v>
      </c>
      <c r="BG179" s="150">
        <f>IF(N179="zákl. přenesená",J179,0)</f>
        <v>0</v>
      </c>
      <c r="BH179" s="150">
        <f>IF(N179="sníž. přenesená",J179,0)</f>
        <v>0</v>
      </c>
      <c r="BI179" s="150">
        <f>IF(N179="nulová",J179,0)</f>
        <v>0</v>
      </c>
      <c r="BJ179" s="17" t="s">
        <v>94</v>
      </c>
      <c r="BK179" s="150">
        <f>ROUND(I179*H179,2)</f>
        <v>0</v>
      </c>
      <c r="BL179" s="17" t="s">
        <v>226</v>
      </c>
      <c r="BM179" s="149" t="s">
        <v>289</v>
      </c>
    </row>
    <row r="180" spans="2:65" s="1" customFormat="1" ht="11.25">
      <c r="B180" s="33"/>
      <c r="D180" s="179" t="s">
        <v>256</v>
      </c>
      <c r="F180" s="180" t="s">
        <v>281</v>
      </c>
      <c r="I180" s="181"/>
      <c r="L180" s="33"/>
      <c r="M180" s="182"/>
      <c r="T180" s="57"/>
      <c r="AT180" s="17" t="s">
        <v>256</v>
      </c>
      <c r="AU180" s="17" t="s">
        <v>96</v>
      </c>
    </row>
    <row r="181" spans="2:65" s="12" customFormat="1" ht="11.25">
      <c r="B181" s="151"/>
      <c r="D181" s="152" t="s">
        <v>228</v>
      </c>
      <c r="E181" s="153" t="s">
        <v>1</v>
      </c>
      <c r="F181" s="154" t="s">
        <v>290</v>
      </c>
      <c r="H181" s="153" t="s">
        <v>1</v>
      </c>
      <c r="I181" s="155"/>
      <c r="L181" s="151"/>
      <c r="M181" s="156"/>
      <c r="T181" s="157"/>
      <c r="AT181" s="153" t="s">
        <v>228</v>
      </c>
      <c r="AU181" s="153" t="s">
        <v>96</v>
      </c>
      <c r="AV181" s="12" t="s">
        <v>94</v>
      </c>
      <c r="AW181" s="12" t="s">
        <v>42</v>
      </c>
      <c r="AX181" s="12" t="s">
        <v>87</v>
      </c>
      <c r="AY181" s="153" t="s">
        <v>219</v>
      </c>
    </row>
    <row r="182" spans="2:65" s="12" customFormat="1" ht="11.25">
      <c r="B182" s="151"/>
      <c r="D182" s="152" t="s">
        <v>228</v>
      </c>
      <c r="E182" s="153" t="s">
        <v>1</v>
      </c>
      <c r="F182" s="154" t="s">
        <v>291</v>
      </c>
      <c r="H182" s="153" t="s">
        <v>1</v>
      </c>
      <c r="I182" s="155"/>
      <c r="L182" s="151"/>
      <c r="M182" s="156"/>
      <c r="T182" s="157"/>
      <c r="AT182" s="153" t="s">
        <v>228</v>
      </c>
      <c r="AU182" s="153" t="s">
        <v>96</v>
      </c>
      <c r="AV182" s="12" t="s">
        <v>94</v>
      </c>
      <c r="AW182" s="12" t="s">
        <v>42</v>
      </c>
      <c r="AX182" s="12" t="s">
        <v>87</v>
      </c>
      <c r="AY182" s="153" t="s">
        <v>219</v>
      </c>
    </row>
    <row r="183" spans="2:65" s="14" customFormat="1" ht="11.25">
      <c r="B183" s="165"/>
      <c r="D183" s="152" t="s">
        <v>228</v>
      </c>
      <c r="E183" s="166" t="s">
        <v>1</v>
      </c>
      <c r="F183" s="167" t="s">
        <v>292</v>
      </c>
      <c r="H183" s="168">
        <v>11</v>
      </c>
      <c r="I183" s="169"/>
      <c r="L183" s="165"/>
      <c r="M183" s="170"/>
      <c r="T183" s="171"/>
      <c r="AT183" s="166" t="s">
        <v>228</v>
      </c>
      <c r="AU183" s="166" t="s">
        <v>96</v>
      </c>
      <c r="AV183" s="14" t="s">
        <v>96</v>
      </c>
      <c r="AW183" s="14" t="s">
        <v>42</v>
      </c>
      <c r="AX183" s="14" t="s">
        <v>87</v>
      </c>
      <c r="AY183" s="166" t="s">
        <v>219</v>
      </c>
    </row>
    <row r="184" spans="2:65" s="14" customFormat="1" ht="11.25">
      <c r="B184" s="165"/>
      <c r="D184" s="152" t="s">
        <v>228</v>
      </c>
      <c r="E184" s="166" t="s">
        <v>1</v>
      </c>
      <c r="F184" s="167" t="s">
        <v>293</v>
      </c>
      <c r="H184" s="168">
        <v>124.5</v>
      </c>
      <c r="I184" s="169"/>
      <c r="L184" s="165"/>
      <c r="M184" s="170"/>
      <c r="T184" s="171"/>
      <c r="AT184" s="166" t="s">
        <v>228</v>
      </c>
      <c r="AU184" s="166" t="s">
        <v>96</v>
      </c>
      <c r="AV184" s="14" t="s">
        <v>96</v>
      </c>
      <c r="AW184" s="14" t="s">
        <v>42</v>
      </c>
      <c r="AX184" s="14" t="s">
        <v>87</v>
      </c>
      <c r="AY184" s="166" t="s">
        <v>219</v>
      </c>
    </row>
    <row r="185" spans="2:65" s="13" customFormat="1" ht="11.25">
      <c r="B185" s="158"/>
      <c r="D185" s="152" t="s">
        <v>228</v>
      </c>
      <c r="E185" s="159" t="s">
        <v>181</v>
      </c>
      <c r="F185" s="160" t="s">
        <v>294</v>
      </c>
      <c r="H185" s="161">
        <v>135.5</v>
      </c>
      <c r="I185" s="162"/>
      <c r="L185" s="158"/>
      <c r="M185" s="163"/>
      <c r="T185" s="164"/>
      <c r="AT185" s="159" t="s">
        <v>228</v>
      </c>
      <c r="AU185" s="159" t="s">
        <v>96</v>
      </c>
      <c r="AV185" s="13" t="s">
        <v>236</v>
      </c>
      <c r="AW185" s="13" t="s">
        <v>42</v>
      </c>
      <c r="AX185" s="13" t="s">
        <v>94</v>
      </c>
      <c r="AY185" s="159" t="s">
        <v>219</v>
      </c>
    </row>
    <row r="186" spans="2:65" s="1" customFormat="1" ht="24.2" customHeight="1">
      <c r="B186" s="33"/>
      <c r="C186" s="138" t="s">
        <v>295</v>
      </c>
      <c r="D186" s="138" t="s">
        <v>221</v>
      </c>
      <c r="E186" s="139" t="s">
        <v>296</v>
      </c>
      <c r="F186" s="140" t="s">
        <v>297</v>
      </c>
      <c r="G186" s="141" t="s">
        <v>272</v>
      </c>
      <c r="H186" s="142">
        <v>2710</v>
      </c>
      <c r="I186" s="143"/>
      <c r="J186" s="144">
        <f>ROUND(I186*H186,2)</f>
        <v>0</v>
      </c>
      <c r="K186" s="140" t="s">
        <v>254</v>
      </c>
      <c r="L186" s="33"/>
      <c r="M186" s="145" t="s">
        <v>1</v>
      </c>
      <c r="N186" s="146" t="s">
        <v>52</v>
      </c>
      <c r="P186" s="147">
        <f>O186*H186</f>
        <v>0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AR186" s="149" t="s">
        <v>226</v>
      </c>
      <c r="AT186" s="149" t="s">
        <v>221</v>
      </c>
      <c r="AU186" s="149" t="s">
        <v>96</v>
      </c>
      <c r="AY186" s="17" t="s">
        <v>219</v>
      </c>
      <c r="BE186" s="150">
        <f>IF(N186="základní",J186,0)</f>
        <v>0</v>
      </c>
      <c r="BF186" s="150">
        <f>IF(N186="snížená",J186,0)</f>
        <v>0</v>
      </c>
      <c r="BG186" s="150">
        <f>IF(N186="zákl. přenesená",J186,0)</f>
        <v>0</v>
      </c>
      <c r="BH186" s="150">
        <f>IF(N186="sníž. přenesená",J186,0)</f>
        <v>0</v>
      </c>
      <c r="BI186" s="150">
        <f>IF(N186="nulová",J186,0)</f>
        <v>0</v>
      </c>
      <c r="BJ186" s="17" t="s">
        <v>94</v>
      </c>
      <c r="BK186" s="150">
        <f>ROUND(I186*H186,2)</f>
        <v>0</v>
      </c>
      <c r="BL186" s="17" t="s">
        <v>226</v>
      </c>
      <c r="BM186" s="149" t="s">
        <v>298</v>
      </c>
    </row>
    <row r="187" spans="2:65" s="1" customFormat="1" ht="11.25">
      <c r="B187" s="33"/>
      <c r="D187" s="179" t="s">
        <v>256</v>
      </c>
      <c r="F187" s="180" t="s">
        <v>299</v>
      </c>
      <c r="I187" s="181"/>
      <c r="L187" s="33"/>
      <c r="M187" s="182"/>
      <c r="T187" s="57"/>
      <c r="AT187" s="17" t="s">
        <v>256</v>
      </c>
      <c r="AU187" s="17" t="s">
        <v>96</v>
      </c>
    </row>
    <row r="188" spans="2:65" s="14" customFormat="1" ht="11.25">
      <c r="B188" s="165"/>
      <c r="D188" s="152" t="s">
        <v>228</v>
      </c>
      <c r="E188" s="166" t="s">
        <v>1</v>
      </c>
      <c r="F188" s="167" t="s">
        <v>300</v>
      </c>
      <c r="H188" s="168">
        <v>2710</v>
      </c>
      <c r="I188" s="169"/>
      <c r="L188" s="165"/>
      <c r="M188" s="170"/>
      <c r="T188" s="171"/>
      <c r="AT188" s="166" t="s">
        <v>228</v>
      </c>
      <c r="AU188" s="166" t="s">
        <v>96</v>
      </c>
      <c r="AV188" s="14" t="s">
        <v>96</v>
      </c>
      <c r="AW188" s="14" t="s">
        <v>42</v>
      </c>
      <c r="AX188" s="14" t="s">
        <v>94</v>
      </c>
      <c r="AY188" s="166" t="s">
        <v>219</v>
      </c>
    </row>
    <row r="189" spans="2:65" s="1" customFormat="1" ht="16.5" customHeight="1">
      <c r="B189" s="33"/>
      <c r="C189" s="138" t="s">
        <v>301</v>
      </c>
      <c r="D189" s="138" t="s">
        <v>221</v>
      </c>
      <c r="E189" s="139" t="s">
        <v>302</v>
      </c>
      <c r="F189" s="140" t="s">
        <v>303</v>
      </c>
      <c r="G189" s="141" t="s">
        <v>272</v>
      </c>
      <c r="H189" s="142">
        <v>406.5</v>
      </c>
      <c r="I189" s="143"/>
      <c r="J189" s="144">
        <f>ROUND(I189*H189,2)</f>
        <v>0</v>
      </c>
      <c r="K189" s="140" t="s">
        <v>254</v>
      </c>
      <c r="L189" s="33"/>
      <c r="M189" s="145" t="s">
        <v>1</v>
      </c>
      <c r="N189" s="146" t="s">
        <v>52</v>
      </c>
      <c r="P189" s="147">
        <f>O189*H189</f>
        <v>0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49" t="s">
        <v>226</v>
      </c>
      <c r="AT189" s="149" t="s">
        <v>221</v>
      </c>
      <c r="AU189" s="149" t="s">
        <v>96</v>
      </c>
      <c r="AY189" s="17" t="s">
        <v>219</v>
      </c>
      <c r="BE189" s="150">
        <f>IF(N189="základní",J189,0)</f>
        <v>0</v>
      </c>
      <c r="BF189" s="150">
        <f>IF(N189="snížená",J189,0)</f>
        <v>0</v>
      </c>
      <c r="BG189" s="150">
        <f>IF(N189="zákl. přenesená",J189,0)</f>
        <v>0</v>
      </c>
      <c r="BH189" s="150">
        <f>IF(N189="sníž. přenesená",J189,0)</f>
        <v>0</v>
      </c>
      <c r="BI189" s="150">
        <f>IF(N189="nulová",J189,0)</f>
        <v>0</v>
      </c>
      <c r="BJ189" s="17" t="s">
        <v>94</v>
      </c>
      <c r="BK189" s="150">
        <f>ROUND(I189*H189,2)</f>
        <v>0</v>
      </c>
      <c r="BL189" s="17" t="s">
        <v>226</v>
      </c>
      <c r="BM189" s="149" t="s">
        <v>304</v>
      </c>
    </row>
    <row r="190" spans="2:65" s="1" customFormat="1" ht="11.25">
      <c r="B190" s="33"/>
      <c r="D190" s="179" t="s">
        <v>256</v>
      </c>
      <c r="F190" s="180" t="s">
        <v>305</v>
      </c>
      <c r="I190" s="181"/>
      <c r="L190" s="33"/>
      <c r="M190" s="182"/>
      <c r="T190" s="57"/>
      <c r="AT190" s="17" t="s">
        <v>256</v>
      </c>
      <c r="AU190" s="17" t="s">
        <v>96</v>
      </c>
    </row>
    <row r="191" spans="2:65" s="12" customFormat="1" ht="11.25">
      <c r="B191" s="151"/>
      <c r="D191" s="152" t="s">
        <v>228</v>
      </c>
      <c r="E191" s="153" t="s">
        <v>1</v>
      </c>
      <c r="F191" s="154" t="s">
        <v>306</v>
      </c>
      <c r="H191" s="153" t="s">
        <v>1</v>
      </c>
      <c r="I191" s="155"/>
      <c r="L191" s="151"/>
      <c r="M191" s="156"/>
      <c r="T191" s="157"/>
      <c r="AT191" s="153" t="s">
        <v>228</v>
      </c>
      <c r="AU191" s="153" t="s">
        <v>96</v>
      </c>
      <c r="AV191" s="12" t="s">
        <v>94</v>
      </c>
      <c r="AW191" s="12" t="s">
        <v>42</v>
      </c>
      <c r="AX191" s="12" t="s">
        <v>87</v>
      </c>
      <c r="AY191" s="153" t="s">
        <v>219</v>
      </c>
    </row>
    <row r="192" spans="2:65" s="12" customFormat="1" ht="11.25">
      <c r="B192" s="151"/>
      <c r="D192" s="152" t="s">
        <v>228</v>
      </c>
      <c r="E192" s="153" t="s">
        <v>1</v>
      </c>
      <c r="F192" s="154" t="s">
        <v>307</v>
      </c>
      <c r="H192" s="153" t="s">
        <v>1</v>
      </c>
      <c r="I192" s="155"/>
      <c r="L192" s="151"/>
      <c r="M192" s="156"/>
      <c r="T192" s="157"/>
      <c r="AT192" s="153" t="s">
        <v>228</v>
      </c>
      <c r="AU192" s="153" t="s">
        <v>96</v>
      </c>
      <c r="AV192" s="12" t="s">
        <v>94</v>
      </c>
      <c r="AW192" s="12" t="s">
        <v>42</v>
      </c>
      <c r="AX192" s="12" t="s">
        <v>87</v>
      </c>
      <c r="AY192" s="153" t="s">
        <v>219</v>
      </c>
    </row>
    <row r="193" spans="2:65" s="14" customFormat="1" ht="11.25">
      <c r="B193" s="165"/>
      <c r="D193" s="152" t="s">
        <v>228</v>
      </c>
      <c r="E193" s="166" t="s">
        <v>1</v>
      </c>
      <c r="F193" s="167" t="s">
        <v>308</v>
      </c>
      <c r="H193" s="168">
        <v>48</v>
      </c>
      <c r="I193" s="169"/>
      <c r="L193" s="165"/>
      <c r="M193" s="170"/>
      <c r="T193" s="171"/>
      <c r="AT193" s="166" t="s">
        <v>228</v>
      </c>
      <c r="AU193" s="166" t="s">
        <v>96</v>
      </c>
      <c r="AV193" s="14" t="s">
        <v>96</v>
      </c>
      <c r="AW193" s="14" t="s">
        <v>42</v>
      </c>
      <c r="AX193" s="14" t="s">
        <v>87</v>
      </c>
      <c r="AY193" s="166" t="s">
        <v>219</v>
      </c>
    </row>
    <row r="194" spans="2:65" s="14" customFormat="1" ht="11.25">
      <c r="B194" s="165"/>
      <c r="D194" s="152" t="s">
        <v>228</v>
      </c>
      <c r="E194" s="166" t="s">
        <v>1</v>
      </c>
      <c r="F194" s="167" t="s">
        <v>309</v>
      </c>
      <c r="H194" s="168">
        <v>252</v>
      </c>
      <c r="I194" s="169"/>
      <c r="L194" s="165"/>
      <c r="M194" s="170"/>
      <c r="T194" s="171"/>
      <c r="AT194" s="166" t="s">
        <v>228</v>
      </c>
      <c r="AU194" s="166" t="s">
        <v>96</v>
      </c>
      <c r="AV194" s="14" t="s">
        <v>96</v>
      </c>
      <c r="AW194" s="14" t="s">
        <v>42</v>
      </c>
      <c r="AX194" s="14" t="s">
        <v>87</v>
      </c>
      <c r="AY194" s="166" t="s">
        <v>219</v>
      </c>
    </row>
    <row r="195" spans="2:65" s="13" customFormat="1" ht="11.25">
      <c r="B195" s="158"/>
      <c r="D195" s="152" t="s">
        <v>228</v>
      </c>
      <c r="E195" s="159" t="s">
        <v>190</v>
      </c>
      <c r="F195" s="160" t="s">
        <v>310</v>
      </c>
      <c r="H195" s="161">
        <v>300</v>
      </c>
      <c r="I195" s="162"/>
      <c r="L195" s="158"/>
      <c r="M195" s="163"/>
      <c r="T195" s="164"/>
      <c r="AT195" s="159" t="s">
        <v>228</v>
      </c>
      <c r="AU195" s="159" t="s">
        <v>96</v>
      </c>
      <c r="AV195" s="13" t="s">
        <v>236</v>
      </c>
      <c r="AW195" s="13" t="s">
        <v>42</v>
      </c>
      <c r="AX195" s="13" t="s">
        <v>87</v>
      </c>
      <c r="AY195" s="159" t="s">
        <v>219</v>
      </c>
    </row>
    <row r="196" spans="2:65" s="12" customFormat="1" ht="11.25">
      <c r="B196" s="151"/>
      <c r="D196" s="152" t="s">
        <v>228</v>
      </c>
      <c r="E196" s="153" t="s">
        <v>1</v>
      </c>
      <c r="F196" s="154" t="s">
        <v>311</v>
      </c>
      <c r="H196" s="153" t="s">
        <v>1</v>
      </c>
      <c r="I196" s="155"/>
      <c r="L196" s="151"/>
      <c r="M196" s="156"/>
      <c r="T196" s="157"/>
      <c r="AT196" s="153" t="s">
        <v>228</v>
      </c>
      <c r="AU196" s="153" t="s">
        <v>96</v>
      </c>
      <c r="AV196" s="12" t="s">
        <v>94</v>
      </c>
      <c r="AW196" s="12" t="s">
        <v>42</v>
      </c>
      <c r="AX196" s="12" t="s">
        <v>87</v>
      </c>
      <c r="AY196" s="153" t="s">
        <v>219</v>
      </c>
    </row>
    <row r="197" spans="2:65" s="14" customFormat="1" ht="11.25">
      <c r="B197" s="165"/>
      <c r="D197" s="152" t="s">
        <v>228</v>
      </c>
      <c r="E197" s="166" t="s">
        <v>1</v>
      </c>
      <c r="F197" s="167" t="s">
        <v>187</v>
      </c>
      <c r="H197" s="168">
        <v>25.2</v>
      </c>
      <c r="I197" s="169"/>
      <c r="L197" s="165"/>
      <c r="M197" s="170"/>
      <c r="T197" s="171"/>
      <c r="AT197" s="166" t="s">
        <v>228</v>
      </c>
      <c r="AU197" s="166" t="s">
        <v>96</v>
      </c>
      <c r="AV197" s="14" t="s">
        <v>96</v>
      </c>
      <c r="AW197" s="14" t="s">
        <v>42</v>
      </c>
      <c r="AX197" s="14" t="s">
        <v>87</v>
      </c>
      <c r="AY197" s="166" t="s">
        <v>219</v>
      </c>
    </row>
    <row r="198" spans="2:65" s="13" customFormat="1" ht="11.25">
      <c r="B198" s="158"/>
      <c r="D198" s="152" t="s">
        <v>228</v>
      </c>
      <c r="E198" s="159" t="s">
        <v>1</v>
      </c>
      <c r="F198" s="160" t="s">
        <v>242</v>
      </c>
      <c r="H198" s="161">
        <v>25.2</v>
      </c>
      <c r="I198" s="162"/>
      <c r="L198" s="158"/>
      <c r="M198" s="163"/>
      <c r="T198" s="164"/>
      <c r="AT198" s="159" t="s">
        <v>228</v>
      </c>
      <c r="AU198" s="159" t="s">
        <v>96</v>
      </c>
      <c r="AV198" s="13" t="s">
        <v>236</v>
      </c>
      <c r="AW198" s="13" t="s">
        <v>42</v>
      </c>
      <c r="AX198" s="13" t="s">
        <v>87</v>
      </c>
      <c r="AY198" s="159" t="s">
        <v>219</v>
      </c>
    </row>
    <row r="199" spans="2:65" s="12" customFormat="1" ht="11.25">
      <c r="B199" s="151"/>
      <c r="D199" s="152" t="s">
        <v>228</v>
      </c>
      <c r="E199" s="153" t="s">
        <v>1</v>
      </c>
      <c r="F199" s="154" t="s">
        <v>312</v>
      </c>
      <c r="H199" s="153" t="s">
        <v>1</v>
      </c>
      <c r="I199" s="155"/>
      <c r="L199" s="151"/>
      <c r="M199" s="156"/>
      <c r="T199" s="157"/>
      <c r="AT199" s="153" t="s">
        <v>228</v>
      </c>
      <c r="AU199" s="153" t="s">
        <v>96</v>
      </c>
      <c r="AV199" s="12" t="s">
        <v>94</v>
      </c>
      <c r="AW199" s="12" t="s">
        <v>42</v>
      </c>
      <c r="AX199" s="12" t="s">
        <v>87</v>
      </c>
      <c r="AY199" s="153" t="s">
        <v>219</v>
      </c>
    </row>
    <row r="200" spans="2:65" s="12" customFormat="1" ht="11.25">
      <c r="B200" s="151"/>
      <c r="D200" s="152" t="s">
        <v>228</v>
      </c>
      <c r="E200" s="153" t="s">
        <v>1</v>
      </c>
      <c r="F200" s="154" t="s">
        <v>313</v>
      </c>
      <c r="H200" s="153" t="s">
        <v>1</v>
      </c>
      <c r="I200" s="155"/>
      <c r="L200" s="151"/>
      <c r="M200" s="156"/>
      <c r="T200" s="157"/>
      <c r="AT200" s="153" t="s">
        <v>228</v>
      </c>
      <c r="AU200" s="153" t="s">
        <v>96</v>
      </c>
      <c r="AV200" s="12" t="s">
        <v>94</v>
      </c>
      <c r="AW200" s="12" t="s">
        <v>42</v>
      </c>
      <c r="AX200" s="12" t="s">
        <v>87</v>
      </c>
      <c r="AY200" s="153" t="s">
        <v>219</v>
      </c>
    </row>
    <row r="201" spans="2:65" s="14" customFormat="1" ht="11.25">
      <c r="B201" s="165"/>
      <c r="D201" s="152" t="s">
        <v>228</v>
      </c>
      <c r="E201" s="166" t="s">
        <v>1</v>
      </c>
      <c r="F201" s="167" t="s">
        <v>314</v>
      </c>
      <c r="H201" s="168">
        <v>406.5</v>
      </c>
      <c r="I201" s="169"/>
      <c r="L201" s="165"/>
      <c r="M201" s="170"/>
      <c r="T201" s="171"/>
      <c r="AT201" s="166" t="s">
        <v>228</v>
      </c>
      <c r="AU201" s="166" t="s">
        <v>96</v>
      </c>
      <c r="AV201" s="14" t="s">
        <v>96</v>
      </c>
      <c r="AW201" s="14" t="s">
        <v>42</v>
      </c>
      <c r="AX201" s="14" t="s">
        <v>87</v>
      </c>
      <c r="AY201" s="166" t="s">
        <v>219</v>
      </c>
    </row>
    <row r="202" spans="2:65" s="14" customFormat="1" ht="11.25">
      <c r="B202" s="165"/>
      <c r="D202" s="152" t="s">
        <v>228</v>
      </c>
      <c r="E202" s="166" t="s">
        <v>1</v>
      </c>
      <c r="F202" s="167" t="s">
        <v>315</v>
      </c>
      <c r="H202" s="168">
        <v>-300</v>
      </c>
      <c r="I202" s="169"/>
      <c r="L202" s="165"/>
      <c r="M202" s="170"/>
      <c r="T202" s="171"/>
      <c r="AT202" s="166" t="s">
        <v>228</v>
      </c>
      <c r="AU202" s="166" t="s">
        <v>96</v>
      </c>
      <c r="AV202" s="14" t="s">
        <v>96</v>
      </c>
      <c r="AW202" s="14" t="s">
        <v>42</v>
      </c>
      <c r="AX202" s="14" t="s">
        <v>87</v>
      </c>
      <c r="AY202" s="166" t="s">
        <v>219</v>
      </c>
    </row>
    <row r="203" spans="2:65" s="14" customFormat="1" ht="11.25">
      <c r="B203" s="165"/>
      <c r="D203" s="152" t="s">
        <v>228</v>
      </c>
      <c r="E203" s="166" t="s">
        <v>1</v>
      </c>
      <c r="F203" s="167" t="s">
        <v>316</v>
      </c>
      <c r="H203" s="168">
        <v>-25.2</v>
      </c>
      <c r="I203" s="169"/>
      <c r="L203" s="165"/>
      <c r="M203" s="170"/>
      <c r="T203" s="171"/>
      <c r="AT203" s="166" t="s">
        <v>228</v>
      </c>
      <c r="AU203" s="166" t="s">
        <v>96</v>
      </c>
      <c r="AV203" s="14" t="s">
        <v>96</v>
      </c>
      <c r="AW203" s="14" t="s">
        <v>42</v>
      </c>
      <c r="AX203" s="14" t="s">
        <v>87</v>
      </c>
      <c r="AY203" s="166" t="s">
        <v>219</v>
      </c>
    </row>
    <row r="204" spans="2:65" s="13" customFormat="1" ht="11.25">
      <c r="B204" s="158"/>
      <c r="D204" s="152" t="s">
        <v>228</v>
      </c>
      <c r="E204" s="159" t="s">
        <v>184</v>
      </c>
      <c r="F204" s="160" t="s">
        <v>242</v>
      </c>
      <c r="H204" s="161">
        <v>81.3</v>
      </c>
      <c r="I204" s="162"/>
      <c r="L204" s="158"/>
      <c r="M204" s="163"/>
      <c r="T204" s="164"/>
      <c r="AT204" s="159" t="s">
        <v>228</v>
      </c>
      <c r="AU204" s="159" t="s">
        <v>96</v>
      </c>
      <c r="AV204" s="13" t="s">
        <v>236</v>
      </c>
      <c r="AW204" s="13" t="s">
        <v>42</v>
      </c>
      <c r="AX204" s="13" t="s">
        <v>87</v>
      </c>
      <c r="AY204" s="159" t="s">
        <v>219</v>
      </c>
    </row>
    <row r="205" spans="2:65" s="15" customFormat="1" ht="11.25">
      <c r="B205" s="172"/>
      <c r="D205" s="152" t="s">
        <v>228</v>
      </c>
      <c r="E205" s="173" t="s">
        <v>1</v>
      </c>
      <c r="F205" s="174" t="s">
        <v>262</v>
      </c>
      <c r="H205" s="175">
        <v>406.5</v>
      </c>
      <c r="I205" s="176"/>
      <c r="L205" s="172"/>
      <c r="M205" s="177"/>
      <c r="T205" s="178"/>
      <c r="AT205" s="173" t="s">
        <v>228</v>
      </c>
      <c r="AU205" s="173" t="s">
        <v>96</v>
      </c>
      <c r="AV205" s="15" t="s">
        <v>226</v>
      </c>
      <c r="AW205" s="15" t="s">
        <v>42</v>
      </c>
      <c r="AX205" s="15" t="s">
        <v>94</v>
      </c>
      <c r="AY205" s="173" t="s">
        <v>219</v>
      </c>
    </row>
    <row r="206" spans="2:65" s="1" customFormat="1" ht="16.5" customHeight="1">
      <c r="B206" s="33"/>
      <c r="C206" s="138" t="s">
        <v>170</v>
      </c>
      <c r="D206" s="138" t="s">
        <v>221</v>
      </c>
      <c r="E206" s="139" t="s">
        <v>317</v>
      </c>
      <c r="F206" s="140" t="s">
        <v>318</v>
      </c>
      <c r="G206" s="141" t="s">
        <v>319</v>
      </c>
      <c r="H206" s="142">
        <v>130.08000000000001</v>
      </c>
      <c r="I206" s="143"/>
      <c r="J206" s="144">
        <f>ROUND(I206*H206,2)</f>
        <v>0</v>
      </c>
      <c r="K206" s="140" t="s">
        <v>225</v>
      </c>
      <c r="L206" s="33"/>
      <c r="M206" s="145" t="s">
        <v>1</v>
      </c>
      <c r="N206" s="146" t="s">
        <v>52</v>
      </c>
      <c r="P206" s="147">
        <f>O206*H206</f>
        <v>0</v>
      </c>
      <c r="Q206" s="147">
        <v>0</v>
      </c>
      <c r="R206" s="147">
        <f>Q206*H206</f>
        <v>0</v>
      </c>
      <c r="S206" s="147">
        <v>0</v>
      </c>
      <c r="T206" s="148">
        <f>S206*H206</f>
        <v>0</v>
      </c>
      <c r="AR206" s="149" t="s">
        <v>226</v>
      </c>
      <c r="AT206" s="149" t="s">
        <v>221</v>
      </c>
      <c r="AU206" s="149" t="s">
        <v>96</v>
      </c>
      <c r="AY206" s="17" t="s">
        <v>219</v>
      </c>
      <c r="BE206" s="150">
        <f>IF(N206="základní",J206,0)</f>
        <v>0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7" t="s">
        <v>94</v>
      </c>
      <c r="BK206" s="150">
        <f>ROUND(I206*H206,2)</f>
        <v>0</v>
      </c>
      <c r="BL206" s="17" t="s">
        <v>226</v>
      </c>
      <c r="BM206" s="149" t="s">
        <v>320</v>
      </c>
    </row>
    <row r="207" spans="2:65" s="12" customFormat="1" ht="11.25">
      <c r="B207" s="151"/>
      <c r="D207" s="152" t="s">
        <v>228</v>
      </c>
      <c r="E207" s="153" t="s">
        <v>1</v>
      </c>
      <c r="F207" s="154" t="s">
        <v>321</v>
      </c>
      <c r="H207" s="153" t="s">
        <v>1</v>
      </c>
      <c r="I207" s="155"/>
      <c r="L207" s="151"/>
      <c r="M207" s="156"/>
      <c r="T207" s="157"/>
      <c r="AT207" s="153" t="s">
        <v>228</v>
      </c>
      <c r="AU207" s="153" t="s">
        <v>96</v>
      </c>
      <c r="AV207" s="12" t="s">
        <v>94</v>
      </c>
      <c r="AW207" s="12" t="s">
        <v>42</v>
      </c>
      <c r="AX207" s="12" t="s">
        <v>87</v>
      </c>
      <c r="AY207" s="153" t="s">
        <v>219</v>
      </c>
    </row>
    <row r="208" spans="2:65" s="14" customFormat="1" ht="11.25">
      <c r="B208" s="165"/>
      <c r="D208" s="152" t="s">
        <v>228</v>
      </c>
      <c r="E208" s="166" t="s">
        <v>1</v>
      </c>
      <c r="F208" s="167" t="s">
        <v>322</v>
      </c>
      <c r="H208" s="168">
        <v>130.08000000000001</v>
      </c>
      <c r="I208" s="169"/>
      <c r="L208" s="165"/>
      <c r="M208" s="170"/>
      <c r="T208" s="171"/>
      <c r="AT208" s="166" t="s">
        <v>228</v>
      </c>
      <c r="AU208" s="166" t="s">
        <v>96</v>
      </c>
      <c r="AV208" s="14" t="s">
        <v>96</v>
      </c>
      <c r="AW208" s="14" t="s">
        <v>42</v>
      </c>
      <c r="AX208" s="14" t="s">
        <v>87</v>
      </c>
      <c r="AY208" s="166" t="s">
        <v>219</v>
      </c>
    </row>
    <row r="209" spans="2:65" s="15" customFormat="1" ht="11.25">
      <c r="B209" s="172"/>
      <c r="D209" s="152" t="s">
        <v>228</v>
      </c>
      <c r="E209" s="173" t="s">
        <v>1</v>
      </c>
      <c r="F209" s="174" t="s">
        <v>262</v>
      </c>
      <c r="H209" s="175">
        <v>130.08000000000001</v>
      </c>
      <c r="I209" s="176"/>
      <c r="L209" s="172"/>
      <c r="M209" s="177"/>
      <c r="T209" s="178"/>
      <c r="AT209" s="173" t="s">
        <v>228</v>
      </c>
      <c r="AU209" s="173" t="s">
        <v>96</v>
      </c>
      <c r="AV209" s="15" t="s">
        <v>226</v>
      </c>
      <c r="AW209" s="15" t="s">
        <v>42</v>
      </c>
      <c r="AX209" s="15" t="s">
        <v>94</v>
      </c>
      <c r="AY209" s="173" t="s">
        <v>219</v>
      </c>
    </row>
    <row r="210" spans="2:65" s="1" customFormat="1" ht="37.9" customHeight="1">
      <c r="B210" s="33"/>
      <c r="C210" s="138" t="s">
        <v>323</v>
      </c>
      <c r="D210" s="138" t="s">
        <v>221</v>
      </c>
      <c r="E210" s="139" t="s">
        <v>324</v>
      </c>
      <c r="F210" s="140" t="s">
        <v>325</v>
      </c>
      <c r="G210" s="141" t="s">
        <v>319</v>
      </c>
      <c r="H210" s="142">
        <v>176.15</v>
      </c>
      <c r="I210" s="143"/>
      <c r="J210" s="144">
        <f>ROUND(I210*H210,2)</f>
        <v>0</v>
      </c>
      <c r="K210" s="140" t="s">
        <v>225</v>
      </c>
      <c r="L210" s="33"/>
      <c r="M210" s="145" t="s">
        <v>1</v>
      </c>
      <c r="N210" s="146" t="s">
        <v>52</v>
      </c>
      <c r="P210" s="147">
        <f>O210*H210</f>
        <v>0</v>
      </c>
      <c r="Q210" s="147">
        <v>0</v>
      </c>
      <c r="R210" s="147">
        <f>Q210*H210</f>
        <v>0</v>
      </c>
      <c r="S210" s="147">
        <v>0</v>
      </c>
      <c r="T210" s="148">
        <f>S210*H210</f>
        <v>0</v>
      </c>
      <c r="AR210" s="149" t="s">
        <v>226</v>
      </c>
      <c r="AT210" s="149" t="s">
        <v>221</v>
      </c>
      <c r="AU210" s="149" t="s">
        <v>96</v>
      </c>
      <c r="AY210" s="17" t="s">
        <v>219</v>
      </c>
      <c r="BE210" s="150">
        <f>IF(N210="základní",J210,0)</f>
        <v>0</v>
      </c>
      <c r="BF210" s="150">
        <f>IF(N210="snížená",J210,0)</f>
        <v>0</v>
      </c>
      <c r="BG210" s="150">
        <f>IF(N210="zákl. přenesená",J210,0)</f>
        <v>0</v>
      </c>
      <c r="BH210" s="150">
        <f>IF(N210="sníž. přenesená",J210,0)</f>
        <v>0</v>
      </c>
      <c r="BI210" s="150">
        <f>IF(N210="nulová",J210,0)</f>
        <v>0</v>
      </c>
      <c r="BJ210" s="17" t="s">
        <v>94</v>
      </c>
      <c r="BK210" s="150">
        <f>ROUND(I210*H210,2)</f>
        <v>0</v>
      </c>
      <c r="BL210" s="17" t="s">
        <v>226</v>
      </c>
      <c r="BM210" s="149" t="s">
        <v>326</v>
      </c>
    </row>
    <row r="211" spans="2:65" s="12" customFormat="1" ht="11.25">
      <c r="B211" s="151"/>
      <c r="D211" s="152" t="s">
        <v>228</v>
      </c>
      <c r="E211" s="153" t="s">
        <v>1</v>
      </c>
      <c r="F211" s="154" t="s">
        <v>327</v>
      </c>
      <c r="H211" s="153" t="s">
        <v>1</v>
      </c>
      <c r="I211" s="155"/>
      <c r="L211" s="151"/>
      <c r="M211" s="156"/>
      <c r="T211" s="157"/>
      <c r="AT211" s="153" t="s">
        <v>228</v>
      </c>
      <c r="AU211" s="153" t="s">
        <v>96</v>
      </c>
      <c r="AV211" s="12" t="s">
        <v>94</v>
      </c>
      <c r="AW211" s="12" t="s">
        <v>42</v>
      </c>
      <c r="AX211" s="12" t="s">
        <v>87</v>
      </c>
      <c r="AY211" s="153" t="s">
        <v>219</v>
      </c>
    </row>
    <row r="212" spans="2:65" s="14" customFormat="1" ht="11.25">
      <c r="B212" s="165"/>
      <c r="D212" s="152" t="s">
        <v>228</v>
      </c>
      <c r="E212" s="166" t="s">
        <v>1</v>
      </c>
      <c r="F212" s="167" t="s">
        <v>328</v>
      </c>
      <c r="H212" s="168">
        <v>176.15</v>
      </c>
      <c r="I212" s="169"/>
      <c r="L212" s="165"/>
      <c r="M212" s="170"/>
      <c r="T212" s="171"/>
      <c r="AT212" s="166" t="s">
        <v>228</v>
      </c>
      <c r="AU212" s="166" t="s">
        <v>96</v>
      </c>
      <c r="AV212" s="14" t="s">
        <v>96</v>
      </c>
      <c r="AW212" s="14" t="s">
        <v>42</v>
      </c>
      <c r="AX212" s="14" t="s">
        <v>94</v>
      </c>
      <c r="AY212" s="166" t="s">
        <v>219</v>
      </c>
    </row>
    <row r="213" spans="2:65" s="1" customFormat="1" ht="16.5" customHeight="1">
      <c r="B213" s="33"/>
      <c r="C213" s="138" t="s">
        <v>8</v>
      </c>
      <c r="D213" s="138" t="s">
        <v>221</v>
      </c>
      <c r="E213" s="139" t="s">
        <v>329</v>
      </c>
      <c r="F213" s="140" t="s">
        <v>330</v>
      </c>
      <c r="G213" s="141" t="s">
        <v>272</v>
      </c>
      <c r="H213" s="142">
        <v>25.2</v>
      </c>
      <c r="I213" s="143"/>
      <c r="J213" s="144">
        <f>ROUND(I213*H213,2)</f>
        <v>0</v>
      </c>
      <c r="K213" s="140" t="s">
        <v>254</v>
      </c>
      <c r="L213" s="33"/>
      <c r="M213" s="145" t="s">
        <v>1</v>
      </c>
      <c r="N213" s="146" t="s">
        <v>52</v>
      </c>
      <c r="P213" s="147">
        <f>O213*H213</f>
        <v>0</v>
      </c>
      <c r="Q213" s="147">
        <v>0</v>
      </c>
      <c r="R213" s="147">
        <f>Q213*H213</f>
        <v>0</v>
      </c>
      <c r="S213" s="147">
        <v>0</v>
      </c>
      <c r="T213" s="148">
        <f>S213*H213</f>
        <v>0</v>
      </c>
      <c r="AR213" s="149" t="s">
        <v>226</v>
      </c>
      <c r="AT213" s="149" t="s">
        <v>221</v>
      </c>
      <c r="AU213" s="149" t="s">
        <v>96</v>
      </c>
      <c r="AY213" s="17" t="s">
        <v>219</v>
      </c>
      <c r="BE213" s="150">
        <f>IF(N213="základní",J213,0)</f>
        <v>0</v>
      </c>
      <c r="BF213" s="150">
        <f>IF(N213="snížená",J213,0)</f>
        <v>0</v>
      </c>
      <c r="BG213" s="150">
        <f>IF(N213="zákl. přenesená",J213,0)</f>
        <v>0</v>
      </c>
      <c r="BH213" s="150">
        <f>IF(N213="sníž. přenesená",J213,0)</f>
        <v>0</v>
      </c>
      <c r="BI213" s="150">
        <f>IF(N213="nulová",J213,0)</f>
        <v>0</v>
      </c>
      <c r="BJ213" s="17" t="s">
        <v>94</v>
      </c>
      <c r="BK213" s="150">
        <f>ROUND(I213*H213,2)</f>
        <v>0</v>
      </c>
      <c r="BL213" s="17" t="s">
        <v>226</v>
      </c>
      <c r="BM213" s="149" t="s">
        <v>331</v>
      </c>
    </row>
    <row r="214" spans="2:65" s="1" customFormat="1" ht="11.25">
      <c r="B214" s="33"/>
      <c r="D214" s="179" t="s">
        <v>256</v>
      </c>
      <c r="F214" s="180" t="s">
        <v>332</v>
      </c>
      <c r="I214" s="181"/>
      <c r="L214" s="33"/>
      <c r="M214" s="182"/>
      <c r="T214" s="57"/>
      <c r="AT214" s="17" t="s">
        <v>256</v>
      </c>
      <c r="AU214" s="17" t="s">
        <v>96</v>
      </c>
    </row>
    <row r="215" spans="2:65" s="12" customFormat="1" ht="11.25">
      <c r="B215" s="151"/>
      <c r="D215" s="152" t="s">
        <v>228</v>
      </c>
      <c r="E215" s="153" t="s">
        <v>1</v>
      </c>
      <c r="F215" s="154" t="s">
        <v>333</v>
      </c>
      <c r="H215" s="153" t="s">
        <v>1</v>
      </c>
      <c r="I215" s="155"/>
      <c r="L215" s="151"/>
      <c r="M215" s="156"/>
      <c r="T215" s="157"/>
      <c r="AT215" s="153" t="s">
        <v>228</v>
      </c>
      <c r="AU215" s="153" t="s">
        <v>96</v>
      </c>
      <c r="AV215" s="12" t="s">
        <v>94</v>
      </c>
      <c r="AW215" s="12" t="s">
        <v>42</v>
      </c>
      <c r="AX215" s="12" t="s">
        <v>87</v>
      </c>
      <c r="AY215" s="153" t="s">
        <v>219</v>
      </c>
    </row>
    <row r="216" spans="2:65" s="12" customFormat="1" ht="11.25">
      <c r="B216" s="151"/>
      <c r="D216" s="152" t="s">
        <v>228</v>
      </c>
      <c r="E216" s="153" t="s">
        <v>1</v>
      </c>
      <c r="F216" s="154" t="s">
        <v>334</v>
      </c>
      <c r="H216" s="153" t="s">
        <v>1</v>
      </c>
      <c r="I216" s="155"/>
      <c r="L216" s="151"/>
      <c r="M216" s="156"/>
      <c r="T216" s="157"/>
      <c r="AT216" s="153" t="s">
        <v>228</v>
      </c>
      <c r="AU216" s="153" t="s">
        <v>96</v>
      </c>
      <c r="AV216" s="12" t="s">
        <v>94</v>
      </c>
      <c r="AW216" s="12" t="s">
        <v>42</v>
      </c>
      <c r="AX216" s="12" t="s">
        <v>87</v>
      </c>
      <c r="AY216" s="153" t="s">
        <v>219</v>
      </c>
    </row>
    <row r="217" spans="2:65" s="12" customFormat="1" ht="11.25">
      <c r="B217" s="151"/>
      <c r="D217" s="152" t="s">
        <v>228</v>
      </c>
      <c r="E217" s="153" t="s">
        <v>1</v>
      </c>
      <c r="F217" s="154" t="s">
        <v>335</v>
      </c>
      <c r="H217" s="153" t="s">
        <v>1</v>
      </c>
      <c r="I217" s="155"/>
      <c r="L217" s="151"/>
      <c r="M217" s="156"/>
      <c r="T217" s="157"/>
      <c r="AT217" s="153" t="s">
        <v>228</v>
      </c>
      <c r="AU217" s="153" t="s">
        <v>96</v>
      </c>
      <c r="AV217" s="12" t="s">
        <v>94</v>
      </c>
      <c r="AW217" s="12" t="s">
        <v>42</v>
      </c>
      <c r="AX217" s="12" t="s">
        <v>87</v>
      </c>
      <c r="AY217" s="153" t="s">
        <v>219</v>
      </c>
    </row>
    <row r="218" spans="2:65" s="14" customFormat="1" ht="11.25">
      <c r="B218" s="165"/>
      <c r="D218" s="152" t="s">
        <v>228</v>
      </c>
      <c r="E218" s="166" t="s">
        <v>1</v>
      </c>
      <c r="F218" s="167" t="s">
        <v>287</v>
      </c>
      <c r="H218" s="168">
        <v>325.2</v>
      </c>
      <c r="I218" s="169"/>
      <c r="L218" s="165"/>
      <c r="M218" s="170"/>
      <c r="T218" s="171"/>
      <c r="AT218" s="166" t="s">
        <v>228</v>
      </c>
      <c r="AU218" s="166" t="s">
        <v>96</v>
      </c>
      <c r="AV218" s="14" t="s">
        <v>96</v>
      </c>
      <c r="AW218" s="14" t="s">
        <v>42</v>
      </c>
      <c r="AX218" s="14" t="s">
        <v>87</v>
      </c>
      <c r="AY218" s="166" t="s">
        <v>219</v>
      </c>
    </row>
    <row r="219" spans="2:65" s="12" customFormat="1" ht="11.25">
      <c r="B219" s="151"/>
      <c r="D219" s="152" t="s">
        <v>228</v>
      </c>
      <c r="E219" s="153" t="s">
        <v>1</v>
      </c>
      <c r="F219" s="154" t="s">
        <v>336</v>
      </c>
      <c r="H219" s="153" t="s">
        <v>1</v>
      </c>
      <c r="I219" s="155"/>
      <c r="L219" s="151"/>
      <c r="M219" s="156"/>
      <c r="T219" s="157"/>
      <c r="AT219" s="153" t="s">
        <v>228</v>
      </c>
      <c r="AU219" s="153" t="s">
        <v>96</v>
      </c>
      <c r="AV219" s="12" t="s">
        <v>94</v>
      </c>
      <c r="AW219" s="12" t="s">
        <v>42</v>
      </c>
      <c r="AX219" s="12" t="s">
        <v>87</v>
      </c>
      <c r="AY219" s="153" t="s">
        <v>219</v>
      </c>
    </row>
    <row r="220" spans="2:65" s="14" customFormat="1" ht="11.25">
      <c r="B220" s="165"/>
      <c r="D220" s="152" t="s">
        <v>228</v>
      </c>
      <c r="E220" s="166" t="s">
        <v>1</v>
      </c>
      <c r="F220" s="167" t="s">
        <v>315</v>
      </c>
      <c r="H220" s="168">
        <v>-300</v>
      </c>
      <c r="I220" s="169"/>
      <c r="L220" s="165"/>
      <c r="M220" s="170"/>
      <c r="T220" s="171"/>
      <c r="AT220" s="166" t="s">
        <v>228</v>
      </c>
      <c r="AU220" s="166" t="s">
        <v>96</v>
      </c>
      <c r="AV220" s="14" t="s">
        <v>96</v>
      </c>
      <c r="AW220" s="14" t="s">
        <v>42</v>
      </c>
      <c r="AX220" s="14" t="s">
        <v>87</v>
      </c>
      <c r="AY220" s="166" t="s">
        <v>219</v>
      </c>
    </row>
    <row r="221" spans="2:65" s="15" customFormat="1" ht="11.25">
      <c r="B221" s="172"/>
      <c r="D221" s="152" t="s">
        <v>228</v>
      </c>
      <c r="E221" s="173" t="s">
        <v>187</v>
      </c>
      <c r="F221" s="174" t="s">
        <v>337</v>
      </c>
      <c r="H221" s="175">
        <v>25.2</v>
      </c>
      <c r="I221" s="176"/>
      <c r="L221" s="172"/>
      <c r="M221" s="177"/>
      <c r="T221" s="178"/>
      <c r="AT221" s="173" t="s">
        <v>228</v>
      </c>
      <c r="AU221" s="173" t="s">
        <v>96</v>
      </c>
      <c r="AV221" s="15" t="s">
        <v>226</v>
      </c>
      <c r="AW221" s="15" t="s">
        <v>42</v>
      </c>
      <c r="AX221" s="15" t="s">
        <v>94</v>
      </c>
      <c r="AY221" s="173" t="s">
        <v>219</v>
      </c>
    </row>
    <row r="222" spans="2:65" s="1" customFormat="1" ht="16.5" customHeight="1">
      <c r="B222" s="33"/>
      <c r="C222" s="138" t="s">
        <v>338</v>
      </c>
      <c r="D222" s="138" t="s">
        <v>221</v>
      </c>
      <c r="E222" s="139" t="s">
        <v>339</v>
      </c>
      <c r="F222" s="140" t="s">
        <v>340</v>
      </c>
      <c r="G222" s="141" t="s">
        <v>272</v>
      </c>
      <c r="H222" s="142">
        <v>406.5</v>
      </c>
      <c r="I222" s="143"/>
      <c r="J222" s="144">
        <f>ROUND(I222*H222,2)</f>
        <v>0</v>
      </c>
      <c r="K222" s="140" t="s">
        <v>254</v>
      </c>
      <c r="L222" s="33"/>
      <c r="M222" s="145" t="s">
        <v>1</v>
      </c>
      <c r="N222" s="146" t="s">
        <v>52</v>
      </c>
      <c r="P222" s="147">
        <f>O222*H222</f>
        <v>0</v>
      </c>
      <c r="Q222" s="147">
        <v>0</v>
      </c>
      <c r="R222" s="147">
        <f>Q222*H222</f>
        <v>0</v>
      </c>
      <c r="S222" s="147">
        <v>0</v>
      </c>
      <c r="T222" s="148">
        <f>S222*H222</f>
        <v>0</v>
      </c>
      <c r="AR222" s="149" t="s">
        <v>226</v>
      </c>
      <c r="AT222" s="149" t="s">
        <v>221</v>
      </c>
      <c r="AU222" s="149" t="s">
        <v>96</v>
      </c>
      <c r="AY222" s="17" t="s">
        <v>219</v>
      </c>
      <c r="BE222" s="150">
        <f>IF(N222="základní",J222,0)</f>
        <v>0</v>
      </c>
      <c r="BF222" s="150">
        <f>IF(N222="snížená",J222,0)</f>
        <v>0</v>
      </c>
      <c r="BG222" s="150">
        <f>IF(N222="zákl. přenesená",J222,0)</f>
        <v>0</v>
      </c>
      <c r="BH222" s="150">
        <f>IF(N222="sníž. přenesená",J222,0)</f>
        <v>0</v>
      </c>
      <c r="BI222" s="150">
        <f>IF(N222="nulová",J222,0)</f>
        <v>0</v>
      </c>
      <c r="BJ222" s="17" t="s">
        <v>94</v>
      </c>
      <c r="BK222" s="150">
        <f>ROUND(I222*H222,2)</f>
        <v>0</v>
      </c>
      <c r="BL222" s="17" t="s">
        <v>226</v>
      </c>
      <c r="BM222" s="149" t="s">
        <v>341</v>
      </c>
    </row>
    <row r="223" spans="2:65" s="1" customFormat="1" ht="11.25">
      <c r="B223" s="33"/>
      <c r="D223" s="179" t="s">
        <v>256</v>
      </c>
      <c r="F223" s="180" t="s">
        <v>342</v>
      </c>
      <c r="I223" s="181"/>
      <c r="L223" s="33"/>
      <c r="M223" s="182"/>
      <c r="T223" s="57"/>
      <c r="AT223" s="17" t="s">
        <v>256</v>
      </c>
      <c r="AU223" s="17" t="s">
        <v>96</v>
      </c>
    </row>
    <row r="224" spans="2:65" s="12" customFormat="1" ht="11.25">
      <c r="B224" s="151"/>
      <c r="D224" s="152" t="s">
        <v>228</v>
      </c>
      <c r="E224" s="153" t="s">
        <v>1</v>
      </c>
      <c r="F224" s="154" t="s">
        <v>343</v>
      </c>
      <c r="H224" s="153" t="s">
        <v>1</v>
      </c>
      <c r="I224" s="155"/>
      <c r="L224" s="151"/>
      <c r="M224" s="156"/>
      <c r="T224" s="157"/>
      <c r="AT224" s="153" t="s">
        <v>228</v>
      </c>
      <c r="AU224" s="153" t="s">
        <v>96</v>
      </c>
      <c r="AV224" s="12" t="s">
        <v>94</v>
      </c>
      <c r="AW224" s="12" t="s">
        <v>42</v>
      </c>
      <c r="AX224" s="12" t="s">
        <v>87</v>
      </c>
      <c r="AY224" s="153" t="s">
        <v>219</v>
      </c>
    </row>
    <row r="225" spans="2:65" s="12" customFormat="1" ht="11.25">
      <c r="B225" s="151"/>
      <c r="D225" s="152" t="s">
        <v>228</v>
      </c>
      <c r="E225" s="153" t="s">
        <v>1</v>
      </c>
      <c r="F225" s="154" t="s">
        <v>344</v>
      </c>
      <c r="H225" s="153" t="s">
        <v>1</v>
      </c>
      <c r="I225" s="155"/>
      <c r="L225" s="151"/>
      <c r="M225" s="156"/>
      <c r="T225" s="157"/>
      <c r="AT225" s="153" t="s">
        <v>228</v>
      </c>
      <c r="AU225" s="153" t="s">
        <v>96</v>
      </c>
      <c r="AV225" s="12" t="s">
        <v>94</v>
      </c>
      <c r="AW225" s="12" t="s">
        <v>42</v>
      </c>
      <c r="AX225" s="12" t="s">
        <v>87</v>
      </c>
      <c r="AY225" s="153" t="s">
        <v>219</v>
      </c>
    </row>
    <row r="226" spans="2:65" s="14" customFormat="1" ht="11.25">
      <c r="B226" s="165"/>
      <c r="D226" s="152" t="s">
        <v>228</v>
      </c>
      <c r="E226" s="166" t="s">
        <v>1</v>
      </c>
      <c r="F226" s="167" t="s">
        <v>314</v>
      </c>
      <c r="H226" s="168">
        <v>406.5</v>
      </c>
      <c r="I226" s="169"/>
      <c r="L226" s="165"/>
      <c r="M226" s="170"/>
      <c r="T226" s="171"/>
      <c r="AT226" s="166" t="s">
        <v>228</v>
      </c>
      <c r="AU226" s="166" t="s">
        <v>96</v>
      </c>
      <c r="AV226" s="14" t="s">
        <v>96</v>
      </c>
      <c r="AW226" s="14" t="s">
        <v>42</v>
      </c>
      <c r="AX226" s="14" t="s">
        <v>87</v>
      </c>
      <c r="AY226" s="166" t="s">
        <v>219</v>
      </c>
    </row>
    <row r="227" spans="2:65" s="15" customFormat="1" ht="11.25">
      <c r="B227" s="172"/>
      <c r="D227" s="152" t="s">
        <v>228</v>
      </c>
      <c r="E227" s="173" t="s">
        <v>1</v>
      </c>
      <c r="F227" s="174" t="s">
        <v>262</v>
      </c>
      <c r="H227" s="175">
        <v>406.5</v>
      </c>
      <c r="I227" s="176"/>
      <c r="L227" s="172"/>
      <c r="M227" s="177"/>
      <c r="T227" s="178"/>
      <c r="AT227" s="173" t="s">
        <v>228</v>
      </c>
      <c r="AU227" s="173" t="s">
        <v>96</v>
      </c>
      <c r="AV227" s="15" t="s">
        <v>226</v>
      </c>
      <c r="AW227" s="15" t="s">
        <v>42</v>
      </c>
      <c r="AX227" s="15" t="s">
        <v>94</v>
      </c>
      <c r="AY227" s="173" t="s">
        <v>219</v>
      </c>
    </row>
    <row r="228" spans="2:65" s="1" customFormat="1" ht="16.5" customHeight="1">
      <c r="B228" s="33"/>
      <c r="C228" s="138" t="s">
        <v>345</v>
      </c>
      <c r="D228" s="138" t="s">
        <v>221</v>
      </c>
      <c r="E228" s="139" t="s">
        <v>346</v>
      </c>
      <c r="F228" s="140" t="s">
        <v>347</v>
      </c>
      <c r="G228" s="141" t="s">
        <v>272</v>
      </c>
      <c r="H228" s="142">
        <v>216.8</v>
      </c>
      <c r="I228" s="143"/>
      <c r="J228" s="144">
        <f>ROUND(I228*H228,2)</f>
        <v>0</v>
      </c>
      <c r="K228" s="140" t="s">
        <v>254</v>
      </c>
      <c r="L228" s="33"/>
      <c r="M228" s="145" t="s">
        <v>1</v>
      </c>
      <c r="N228" s="146" t="s">
        <v>52</v>
      </c>
      <c r="P228" s="147">
        <f>O228*H228</f>
        <v>0</v>
      </c>
      <c r="Q228" s="147">
        <v>0</v>
      </c>
      <c r="R228" s="147">
        <f>Q228*H228</f>
        <v>0</v>
      </c>
      <c r="S228" s="147">
        <v>0</v>
      </c>
      <c r="T228" s="148">
        <f>S228*H228</f>
        <v>0</v>
      </c>
      <c r="AR228" s="149" t="s">
        <v>226</v>
      </c>
      <c r="AT228" s="149" t="s">
        <v>221</v>
      </c>
      <c r="AU228" s="149" t="s">
        <v>96</v>
      </c>
      <c r="AY228" s="17" t="s">
        <v>219</v>
      </c>
      <c r="BE228" s="150">
        <f>IF(N228="základní",J228,0)</f>
        <v>0</v>
      </c>
      <c r="BF228" s="150">
        <f>IF(N228="snížená",J228,0)</f>
        <v>0</v>
      </c>
      <c r="BG228" s="150">
        <f>IF(N228="zákl. přenesená",J228,0)</f>
        <v>0</v>
      </c>
      <c r="BH228" s="150">
        <f>IF(N228="sníž. přenesená",J228,0)</f>
        <v>0</v>
      </c>
      <c r="BI228" s="150">
        <f>IF(N228="nulová",J228,0)</f>
        <v>0</v>
      </c>
      <c r="BJ228" s="17" t="s">
        <v>94</v>
      </c>
      <c r="BK228" s="150">
        <f>ROUND(I228*H228,2)</f>
        <v>0</v>
      </c>
      <c r="BL228" s="17" t="s">
        <v>226</v>
      </c>
      <c r="BM228" s="149" t="s">
        <v>348</v>
      </c>
    </row>
    <row r="229" spans="2:65" s="1" customFormat="1" ht="11.25">
      <c r="B229" s="33"/>
      <c r="D229" s="179" t="s">
        <v>256</v>
      </c>
      <c r="F229" s="180" t="s">
        <v>349</v>
      </c>
      <c r="I229" s="181"/>
      <c r="L229" s="33"/>
      <c r="M229" s="182"/>
      <c r="T229" s="57"/>
      <c r="AT229" s="17" t="s">
        <v>256</v>
      </c>
      <c r="AU229" s="17" t="s">
        <v>96</v>
      </c>
    </row>
    <row r="230" spans="2:65" s="12" customFormat="1" ht="11.25">
      <c r="B230" s="151"/>
      <c r="D230" s="152" t="s">
        <v>228</v>
      </c>
      <c r="E230" s="153" t="s">
        <v>1</v>
      </c>
      <c r="F230" s="154" t="s">
        <v>350</v>
      </c>
      <c r="H230" s="153" t="s">
        <v>1</v>
      </c>
      <c r="I230" s="155"/>
      <c r="L230" s="151"/>
      <c r="M230" s="156"/>
      <c r="T230" s="157"/>
      <c r="AT230" s="153" t="s">
        <v>228</v>
      </c>
      <c r="AU230" s="153" t="s">
        <v>96</v>
      </c>
      <c r="AV230" s="12" t="s">
        <v>94</v>
      </c>
      <c r="AW230" s="12" t="s">
        <v>42</v>
      </c>
      <c r="AX230" s="12" t="s">
        <v>87</v>
      </c>
      <c r="AY230" s="153" t="s">
        <v>219</v>
      </c>
    </row>
    <row r="231" spans="2:65" s="14" customFormat="1" ht="11.25">
      <c r="B231" s="165"/>
      <c r="D231" s="152" t="s">
        <v>228</v>
      </c>
      <c r="E231" s="166" t="s">
        <v>1</v>
      </c>
      <c r="F231" s="167" t="s">
        <v>181</v>
      </c>
      <c r="H231" s="168">
        <v>135.5</v>
      </c>
      <c r="I231" s="169"/>
      <c r="L231" s="165"/>
      <c r="M231" s="170"/>
      <c r="T231" s="171"/>
      <c r="AT231" s="166" t="s">
        <v>228</v>
      </c>
      <c r="AU231" s="166" t="s">
        <v>96</v>
      </c>
      <c r="AV231" s="14" t="s">
        <v>96</v>
      </c>
      <c r="AW231" s="14" t="s">
        <v>42</v>
      </c>
      <c r="AX231" s="14" t="s">
        <v>87</v>
      </c>
      <c r="AY231" s="166" t="s">
        <v>219</v>
      </c>
    </row>
    <row r="232" spans="2:65" s="12" customFormat="1" ht="11.25">
      <c r="B232" s="151"/>
      <c r="D232" s="152" t="s">
        <v>228</v>
      </c>
      <c r="E232" s="153" t="s">
        <v>1</v>
      </c>
      <c r="F232" s="154" t="s">
        <v>351</v>
      </c>
      <c r="H232" s="153" t="s">
        <v>1</v>
      </c>
      <c r="I232" s="155"/>
      <c r="L232" s="151"/>
      <c r="M232" s="156"/>
      <c r="T232" s="157"/>
      <c r="AT232" s="153" t="s">
        <v>228</v>
      </c>
      <c r="AU232" s="153" t="s">
        <v>96</v>
      </c>
      <c r="AV232" s="12" t="s">
        <v>94</v>
      </c>
      <c r="AW232" s="12" t="s">
        <v>42</v>
      </c>
      <c r="AX232" s="12" t="s">
        <v>87</v>
      </c>
      <c r="AY232" s="153" t="s">
        <v>219</v>
      </c>
    </row>
    <row r="233" spans="2:65" s="14" customFormat="1" ht="11.25">
      <c r="B233" s="165"/>
      <c r="D233" s="152" t="s">
        <v>228</v>
      </c>
      <c r="E233" s="166" t="s">
        <v>1</v>
      </c>
      <c r="F233" s="167" t="s">
        <v>184</v>
      </c>
      <c r="H233" s="168">
        <v>81.3</v>
      </c>
      <c r="I233" s="169"/>
      <c r="L233" s="165"/>
      <c r="M233" s="170"/>
      <c r="T233" s="171"/>
      <c r="AT233" s="166" t="s">
        <v>228</v>
      </c>
      <c r="AU233" s="166" t="s">
        <v>96</v>
      </c>
      <c r="AV233" s="14" t="s">
        <v>96</v>
      </c>
      <c r="AW233" s="14" t="s">
        <v>42</v>
      </c>
      <c r="AX233" s="14" t="s">
        <v>87</v>
      </c>
      <c r="AY233" s="166" t="s">
        <v>219</v>
      </c>
    </row>
    <row r="234" spans="2:65" s="15" customFormat="1" ht="11.25">
      <c r="B234" s="172"/>
      <c r="D234" s="152" t="s">
        <v>228</v>
      </c>
      <c r="E234" s="173" t="s">
        <v>1</v>
      </c>
      <c r="F234" s="174" t="s">
        <v>262</v>
      </c>
      <c r="H234" s="175">
        <v>216.8</v>
      </c>
      <c r="I234" s="176"/>
      <c r="L234" s="172"/>
      <c r="M234" s="177"/>
      <c r="T234" s="178"/>
      <c r="AT234" s="173" t="s">
        <v>228</v>
      </c>
      <c r="AU234" s="173" t="s">
        <v>96</v>
      </c>
      <c r="AV234" s="15" t="s">
        <v>226</v>
      </c>
      <c r="AW234" s="15" t="s">
        <v>42</v>
      </c>
      <c r="AX234" s="15" t="s">
        <v>94</v>
      </c>
      <c r="AY234" s="173" t="s">
        <v>219</v>
      </c>
    </row>
    <row r="235" spans="2:65" s="1" customFormat="1" ht="24.2" customHeight="1">
      <c r="B235" s="33"/>
      <c r="C235" s="138" t="s">
        <v>352</v>
      </c>
      <c r="D235" s="138" t="s">
        <v>221</v>
      </c>
      <c r="E235" s="139" t="s">
        <v>353</v>
      </c>
      <c r="F235" s="140" t="s">
        <v>354</v>
      </c>
      <c r="G235" s="141" t="s">
        <v>224</v>
      </c>
      <c r="H235" s="142">
        <v>1800</v>
      </c>
      <c r="I235" s="143"/>
      <c r="J235" s="144">
        <f>ROUND(I235*H235,2)</f>
        <v>0</v>
      </c>
      <c r="K235" s="140" t="s">
        <v>254</v>
      </c>
      <c r="L235" s="33"/>
      <c r="M235" s="145" t="s">
        <v>1</v>
      </c>
      <c r="N235" s="146" t="s">
        <v>52</v>
      </c>
      <c r="P235" s="147">
        <f>O235*H235</f>
        <v>0</v>
      </c>
      <c r="Q235" s="147">
        <v>0</v>
      </c>
      <c r="R235" s="147">
        <f>Q235*H235</f>
        <v>0</v>
      </c>
      <c r="S235" s="147">
        <v>0</v>
      </c>
      <c r="T235" s="148">
        <f>S235*H235</f>
        <v>0</v>
      </c>
      <c r="AR235" s="149" t="s">
        <v>226</v>
      </c>
      <c r="AT235" s="149" t="s">
        <v>221</v>
      </c>
      <c r="AU235" s="149" t="s">
        <v>96</v>
      </c>
      <c r="AY235" s="17" t="s">
        <v>219</v>
      </c>
      <c r="BE235" s="150">
        <f>IF(N235="základní",J235,0)</f>
        <v>0</v>
      </c>
      <c r="BF235" s="150">
        <f>IF(N235="snížená",J235,0)</f>
        <v>0</v>
      </c>
      <c r="BG235" s="150">
        <f>IF(N235="zákl. přenesená",J235,0)</f>
        <v>0</v>
      </c>
      <c r="BH235" s="150">
        <f>IF(N235="sníž. přenesená",J235,0)</f>
        <v>0</v>
      </c>
      <c r="BI235" s="150">
        <f>IF(N235="nulová",J235,0)</f>
        <v>0</v>
      </c>
      <c r="BJ235" s="17" t="s">
        <v>94</v>
      </c>
      <c r="BK235" s="150">
        <f>ROUND(I235*H235,2)</f>
        <v>0</v>
      </c>
      <c r="BL235" s="17" t="s">
        <v>226</v>
      </c>
      <c r="BM235" s="149" t="s">
        <v>355</v>
      </c>
    </row>
    <row r="236" spans="2:65" s="1" customFormat="1" ht="11.25">
      <c r="B236" s="33"/>
      <c r="D236" s="179" t="s">
        <v>256</v>
      </c>
      <c r="F236" s="180" t="s">
        <v>356</v>
      </c>
      <c r="I236" s="181"/>
      <c r="L236" s="33"/>
      <c r="M236" s="182"/>
      <c r="T236" s="57"/>
      <c r="AT236" s="17" t="s">
        <v>256</v>
      </c>
      <c r="AU236" s="17" t="s">
        <v>96</v>
      </c>
    </row>
    <row r="237" spans="2:65" s="12" customFormat="1" ht="11.25">
      <c r="B237" s="151"/>
      <c r="D237" s="152" t="s">
        <v>228</v>
      </c>
      <c r="E237" s="153" t="s">
        <v>1</v>
      </c>
      <c r="F237" s="154" t="s">
        <v>357</v>
      </c>
      <c r="H237" s="153" t="s">
        <v>1</v>
      </c>
      <c r="I237" s="155"/>
      <c r="L237" s="151"/>
      <c r="M237" s="156"/>
      <c r="T237" s="157"/>
      <c r="AT237" s="153" t="s">
        <v>228</v>
      </c>
      <c r="AU237" s="153" t="s">
        <v>96</v>
      </c>
      <c r="AV237" s="12" t="s">
        <v>94</v>
      </c>
      <c r="AW237" s="12" t="s">
        <v>42</v>
      </c>
      <c r="AX237" s="12" t="s">
        <v>87</v>
      </c>
      <c r="AY237" s="153" t="s">
        <v>219</v>
      </c>
    </row>
    <row r="238" spans="2:65" s="14" customFormat="1" ht="11.25">
      <c r="B238" s="165"/>
      <c r="D238" s="152" t="s">
        <v>228</v>
      </c>
      <c r="E238" s="166" t="s">
        <v>1</v>
      </c>
      <c r="F238" s="167" t="s">
        <v>358</v>
      </c>
      <c r="H238" s="168">
        <v>1800</v>
      </c>
      <c r="I238" s="169"/>
      <c r="L238" s="165"/>
      <c r="M238" s="170"/>
      <c r="T238" s="171"/>
      <c r="AT238" s="166" t="s">
        <v>228</v>
      </c>
      <c r="AU238" s="166" t="s">
        <v>96</v>
      </c>
      <c r="AV238" s="14" t="s">
        <v>96</v>
      </c>
      <c r="AW238" s="14" t="s">
        <v>42</v>
      </c>
      <c r="AX238" s="14" t="s">
        <v>87</v>
      </c>
      <c r="AY238" s="166" t="s">
        <v>219</v>
      </c>
    </row>
    <row r="239" spans="2:65" s="15" customFormat="1" ht="11.25">
      <c r="B239" s="172"/>
      <c r="D239" s="152" t="s">
        <v>228</v>
      </c>
      <c r="E239" s="173" t="s">
        <v>1</v>
      </c>
      <c r="F239" s="174" t="s">
        <v>262</v>
      </c>
      <c r="H239" s="175">
        <v>1800</v>
      </c>
      <c r="I239" s="176"/>
      <c r="L239" s="172"/>
      <c r="M239" s="177"/>
      <c r="T239" s="178"/>
      <c r="AT239" s="173" t="s">
        <v>228</v>
      </c>
      <c r="AU239" s="173" t="s">
        <v>96</v>
      </c>
      <c r="AV239" s="15" t="s">
        <v>226</v>
      </c>
      <c r="AW239" s="15" t="s">
        <v>42</v>
      </c>
      <c r="AX239" s="15" t="s">
        <v>94</v>
      </c>
      <c r="AY239" s="173" t="s">
        <v>219</v>
      </c>
    </row>
    <row r="240" spans="2:65" s="1" customFormat="1" ht="21.75" customHeight="1">
      <c r="B240" s="33"/>
      <c r="C240" s="138" t="s">
        <v>359</v>
      </c>
      <c r="D240" s="138" t="s">
        <v>221</v>
      </c>
      <c r="E240" s="139" t="s">
        <v>360</v>
      </c>
      <c r="F240" s="140" t="s">
        <v>361</v>
      </c>
      <c r="G240" s="141" t="s">
        <v>224</v>
      </c>
      <c r="H240" s="142">
        <v>400</v>
      </c>
      <c r="I240" s="143"/>
      <c r="J240" s="144">
        <f>ROUND(I240*H240,2)</f>
        <v>0</v>
      </c>
      <c r="K240" s="140" t="s">
        <v>254</v>
      </c>
      <c r="L240" s="33"/>
      <c r="M240" s="145" t="s">
        <v>1</v>
      </c>
      <c r="N240" s="146" t="s">
        <v>52</v>
      </c>
      <c r="P240" s="147">
        <f>O240*H240</f>
        <v>0</v>
      </c>
      <c r="Q240" s="147">
        <v>0</v>
      </c>
      <c r="R240" s="147">
        <f>Q240*H240</f>
        <v>0</v>
      </c>
      <c r="S240" s="147">
        <v>0</v>
      </c>
      <c r="T240" s="148">
        <f>S240*H240</f>
        <v>0</v>
      </c>
      <c r="AR240" s="149" t="s">
        <v>226</v>
      </c>
      <c r="AT240" s="149" t="s">
        <v>221</v>
      </c>
      <c r="AU240" s="149" t="s">
        <v>96</v>
      </c>
      <c r="AY240" s="17" t="s">
        <v>219</v>
      </c>
      <c r="BE240" s="150">
        <f>IF(N240="základní",J240,0)</f>
        <v>0</v>
      </c>
      <c r="BF240" s="150">
        <f>IF(N240="snížená",J240,0)</f>
        <v>0</v>
      </c>
      <c r="BG240" s="150">
        <f>IF(N240="zákl. přenesená",J240,0)</f>
        <v>0</v>
      </c>
      <c r="BH240" s="150">
        <f>IF(N240="sníž. přenesená",J240,0)</f>
        <v>0</v>
      </c>
      <c r="BI240" s="150">
        <f>IF(N240="nulová",J240,0)</f>
        <v>0</v>
      </c>
      <c r="BJ240" s="17" t="s">
        <v>94</v>
      </c>
      <c r="BK240" s="150">
        <f>ROUND(I240*H240,2)</f>
        <v>0</v>
      </c>
      <c r="BL240" s="17" t="s">
        <v>226</v>
      </c>
      <c r="BM240" s="149" t="s">
        <v>362</v>
      </c>
    </row>
    <row r="241" spans="2:65" s="1" customFormat="1" ht="11.25">
      <c r="B241" s="33"/>
      <c r="D241" s="179" t="s">
        <v>256</v>
      </c>
      <c r="F241" s="180" t="s">
        <v>363</v>
      </c>
      <c r="I241" s="181"/>
      <c r="L241" s="33"/>
      <c r="M241" s="182"/>
      <c r="T241" s="57"/>
      <c r="AT241" s="17" t="s">
        <v>256</v>
      </c>
      <c r="AU241" s="17" t="s">
        <v>96</v>
      </c>
    </row>
    <row r="242" spans="2:65" s="12" customFormat="1" ht="11.25">
      <c r="B242" s="151"/>
      <c r="D242" s="152" t="s">
        <v>228</v>
      </c>
      <c r="E242" s="153" t="s">
        <v>1</v>
      </c>
      <c r="F242" s="154" t="s">
        <v>364</v>
      </c>
      <c r="H242" s="153" t="s">
        <v>1</v>
      </c>
      <c r="I242" s="155"/>
      <c r="L242" s="151"/>
      <c r="M242" s="156"/>
      <c r="T242" s="157"/>
      <c r="AT242" s="153" t="s">
        <v>228</v>
      </c>
      <c r="AU242" s="153" t="s">
        <v>96</v>
      </c>
      <c r="AV242" s="12" t="s">
        <v>94</v>
      </c>
      <c r="AW242" s="12" t="s">
        <v>42</v>
      </c>
      <c r="AX242" s="12" t="s">
        <v>87</v>
      </c>
      <c r="AY242" s="153" t="s">
        <v>219</v>
      </c>
    </row>
    <row r="243" spans="2:65" s="14" customFormat="1" ht="11.25">
      <c r="B243" s="165"/>
      <c r="D243" s="152" t="s">
        <v>228</v>
      </c>
      <c r="E243" s="166" t="s">
        <v>1</v>
      </c>
      <c r="F243" s="167" t="s">
        <v>365</v>
      </c>
      <c r="H243" s="168">
        <v>400</v>
      </c>
      <c r="I243" s="169"/>
      <c r="L243" s="165"/>
      <c r="M243" s="170"/>
      <c r="T243" s="171"/>
      <c r="AT243" s="166" t="s">
        <v>228</v>
      </c>
      <c r="AU243" s="166" t="s">
        <v>96</v>
      </c>
      <c r="AV243" s="14" t="s">
        <v>96</v>
      </c>
      <c r="AW243" s="14" t="s">
        <v>42</v>
      </c>
      <c r="AX243" s="14" t="s">
        <v>87</v>
      </c>
      <c r="AY243" s="166" t="s">
        <v>219</v>
      </c>
    </row>
    <row r="244" spans="2:65" s="15" customFormat="1" ht="11.25">
      <c r="B244" s="172"/>
      <c r="D244" s="152" t="s">
        <v>228</v>
      </c>
      <c r="E244" s="173" t="s">
        <v>1</v>
      </c>
      <c r="F244" s="174" t="s">
        <v>262</v>
      </c>
      <c r="H244" s="175">
        <v>400</v>
      </c>
      <c r="I244" s="176"/>
      <c r="L244" s="172"/>
      <c r="M244" s="177"/>
      <c r="T244" s="178"/>
      <c r="AT244" s="173" t="s">
        <v>228</v>
      </c>
      <c r="AU244" s="173" t="s">
        <v>96</v>
      </c>
      <c r="AV244" s="15" t="s">
        <v>226</v>
      </c>
      <c r="AW244" s="15" t="s">
        <v>42</v>
      </c>
      <c r="AX244" s="15" t="s">
        <v>94</v>
      </c>
      <c r="AY244" s="173" t="s">
        <v>219</v>
      </c>
    </row>
    <row r="245" spans="2:65" s="1" customFormat="1" ht="21.75" customHeight="1">
      <c r="B245" s="33"/>
      <c r="C245" s="138" t="s">
        <v>366</v>
      </c>
      <c r="D245" s="138" t="s">
        <v>221</v>
      </c>
      <c r="E245" s="139" t="s">
        <v>367</v>
      </c>
      <c r="F245" s="140" t="s">
        <v>368</v>
      </c>
      <c r="G245" s="141" t="s">
        <v>224</v>
      </c>
      <c r="H245" s="142">
        <v>1400</v>
      </c>
      <c r="I245" s="143"/>
      <c r="J245" s="144">
        <f>ROUND(I245*H245,2)</f>
        <v>0</v>
      </c>
      <c r="K245" s="140" t="s">
        <v>254</v>
      </c>
      <c r="L245" s="33"/>
      <c r="M245" s="145" t="s">
        <v>1</v>
      </c>
      <c r="N245" s="146" t="s">
        <v>52</v>
      </c>
      <c r="P245" s="147">
        <f>O245*H245</f>
        <v>0</v>
      </c>
      <c r="Q245" s="147">
        <v>0</v>
      </c>
      <c r="R245" s="147">
        <f>Q245*H245</f>
        <v>0</v>
      </c>
      <c r="S245" s="147">
        <v>0</v>
      </c>
      <c r="T245" s="148">
        <f>S245*H245</f>
        <v>0</v>
      </c>
      <c r="AR245" s="149" t="s">
        <v>226</v>
      </c>
      <c r="AT245" s="149" t="s">
        <v>221</v>
      </c>
      <c r="AU245" s="149" t="s">
        <v>96</v>
      </c>
      <c r="AY245" s="17" t="s">
        <v>219</v>
      </c>
      <c r="BE245" s="150">
        <f>IF(N245="základní",J245,0)</f>
        <v>0</v>
      </c>
      <c r="BF245" s="150">
        <f>IF(N245="snížená",J245,0)</f>
        <v>0</v>
      </c>
      <c r="BG245" s="150">
        <f>IF(N245="zákl. přenesená",J245,0)</f>
        <v>0</v>
      </c>
      <c r="BH245" s="150">
        <f>IF(N245="sníž. přenesená",J245,0)</f>
        <v>0</v>
      </c>
      <c r="BI245" s="150">
        <f>IF(N245="nulová",J245,0)</f>
        <v>0</v>
      </c>
      <c r="BJ245" s="17" t="s">
        <v>94</v>
      </c>
      <c r="BK245" s="150">
        <f>ROUND(I245*H245,2)</f>
        <v>0</v>
      </c>
      <c r="BL245" s="17" t="s">
        <v>226</v>
      </c>
      <c r="BM245" s="149" t="s">
        <v>369</v>
      </c>
    </row>
    <row r="246" spans="2:65" s="1" customFormat="1" ht="11.25">
      <c r="B246" s="33"/>
      <c r="D246" s="179" t="s">
        <v>256</v>
      </c>
      <c r="F246" s="180" t="s">
        <v>370</v>
      </c>
      <c r="I246" s="181"/>
      <c r="L246" s="33"/>
      <c r="M246" s="182"/>
      <c r="T246" s="57"/>
      <c r="AT246" s="17" t="s">
        <v>256</v>
      </c>
      <c r="AU246" s="17" t="s">
        <v>96</v>
      </c>
    </row>
    <row r="247" spans="2:65" s="12" customFormat="1" ht="11.25">
      <c r="B247" s="151"/>
      <c r="D247" s="152" t="s">
        <v>228</v>
      </c>
      <c r="E247" s="153" t="s">
        <v>1</v>
      </c>
      <c r="F247" s="154" t="s">
        <v>364</v>
      </c>
      <c r="H247" s="153" t="s">
        <v>1</v>
      </c>
      <c r="I247" s="155"/>
      <c r="L247" s="151"/>
      <c r="M247" s="156"/>
      <c r="T247" s="157"/>
      <c r="AT247" s="153" t="s">
        <v>228</v>
      </c>
      <c r="AU247" s="153" t="s">
        <v>96</v>
      </c>
      <c r="AV247" s="12" t="s">
        <v>94</v>
      </c>
      <c r="AW247" s="12" t="s">
        <v>42</v>
      </c>
      <c r="AX247" s="12" t="s">
        <v>87</v>
      </c>
      <c r="AY247" s="153" t="s">
        <v>219</v>
      </c>
    </row>
    <row r="248" spans="2:65" s="12" customFormat="1" ht="11.25">
      <c r="B248" s="151"/>
      <c r="D248" s="152" t="s">
        <v>228</v>
      </c>
      <c r="E248" s="153" t="s">
        <v>1</v>
      </c>
      <c r="F248" s="154" t="s">
        <v>371</v>
      </c>
      <c r="H248" s="153" t="s">
        <v>1</v>
      </c>
      <c r="I248" s="155"/>
      <c r="L248" s="151"/>
      <c r="M248" s="156"/>
      <c r="T248" s="157"/>
      <c r="AT248" s="153" t="s">
        <v>228</v>
      </c>
      <c r="AU248" s="153" t="s">
        <v>96</v>
      </c>
      <c r="AV248" s="12" t="s">
        <v>94</v>
      </c>
      <c r="AW248" s="12" t="s">
        <v>42</v>
      </c>
      <c r="AX248" s="12" t="s">
        <v>87</v>
      </c>
      <c r="AY248" s="153" t="s">
        <v>219</v>
      </c>
    </row>
    <row r="249" spans="2:65" s="14" customFormat="1" ht="11.25">
      <c r="B249" s="165"/>
      <c r="D249" s="152" t="s">
        <v>228</v>
      </c>
      <c r="E249" s="166" t="s">
        <v>1</v>
      </c>
      <c r="F249" s="167" t="s">
        <v>372</v>
      </c>
      <c r="H249" s="168">
        <v>1400</v>
      </c>
      <c r="I249" s="169"/>
      <c r="L249" s="165"/>
      <c r="M249" s="170"/>
      <c r="T249" s="171"/>
      <c r="AT249" s="166" t="s">
        <v>228</v>
      </c>
      <c r="AU249" s="166" t="s">
        <v>96</v>
      </c>
      <c r="AV249" s="14" t="s">
        <v>96</v>
      </c>
      <c r="AW249" s="14" t="s">
        <v>42</v>
      </c>
      <c r="AX249" s="14" t="s">
        <v>87</v>
      </c>
      <c r="AY249" s="166" t="s">
        <v>219</v>
      </c>
    </row>
    <row r="250" spans="2:65" s="15" customFormat="1" ht="11.25">
      <c r="B250" s="172"/>
      <c r="D250" s="152" t="s">
        <v>228</v>
      </c>
      <c r="E250" s="173" t="s">
        <v>1</v>
      </c>
      <c r="F250" s="174" t="s">
        <v>262</v>
      </c>
      <c r="H250" s="175">
        <v>1400</v>
      </c>
      <c r="I250" s="176"/>
      <c r="L250" s="172"/>
      <c r="M250" s="177"/>
      <c r="T250" s="178"/>
      <c r="AT250" s="173" t="s">
        <v>228</v>
      </c>
      <c r="AU250" s="173" t="s">
        <v>96</v>
      </c>
      <c r="AV250" s="15" t="s">
        <v>226</v>
      </c>
      <c r="AW250" s="15" t="s">
        <v>42</v>
      </c>
      <c r="AX250" s="15" t="s">
        <v>94</v>
      </c>
      <c r="AY250" s="173" t="s">
        <v>219</v>
      </c>
    </row>
    <row r="251" spans="2:65" s="1" customFormat="1" ht="16.5" customHeight="1">
      <c r="B251" s="33"/>
      <c r="C251" s="138" t="s">
        <v>373</v>
      </c>
      <c r="D251" s="138" t="s">
        <v>221</v>
      </c>
      <c r="E251" s="139" t="s">
        <v>374</v>
      </c>
      <c r="F251" s="140" t="s">
        <v>375</v>
      </c>
      <c r="G251" s="141" t="s">
        <v>224</v>
      </c>
      <c r="H251" s="142">
        <v>1800</v>
      </c>
      <c r="I251" s="143"/>
      <c r="J251" s="144">
        <f>ROUND(I251*H251,2)</f>
        <v>0</v>
      </c>
      <c r="K251" s="140" t="s">
        <v>254</v>
      </c>
      <c r="L251" s="33"/>
      <c r="M251" s="145" t="s">
        <v>1</v>
      </c>
      <c r="N251" s="146" t="s">
        <v>52</v>
      </c>
      <c r="P251" s="147">
        <f>O251*H251</f>
        <v>0</v>
      </c>
      <c r="Q251" s="147">
        <v>0</v>
      </c>
      <c r="R251" s="147">
        <f>Q251*H251</f>
        <v>0</v>
      </c>
      <c r="S251" s="147">
        <v>0</v>
      </c>
      <c r="T251" s="148">
        <f>S251*H251</f>
        <v>0</v>
      </c>
      <c r="AR251" s="149" t="s">
        <v>226</v>
      </c>
      <c r="AT251" s="149" t="s">
        <v>221</v>
      </c>
      <c r="AU251" s="149" t="s">
        <v>96</v>
      </c>
      <c r="AY251" s="17" t="s">
        <v>219</v>
      </c>
      <c r="BE251" s="150">
        <f>IF(N251="základní",J251,0)</f>
        <v>0</v>
      </c>
      <c r="BF251" s="150">
        <f>IF(N251="snížená",J251,0)</f>
        <v>0</v>
      </c>
      <c r="BG251" s="150">
        <f>IF(N251="zákl. přenesená",J251,0)</f>
        <v>0</v>
      </c>
      <c r="BH251" s="150">
        <f>IF(N251="sníž. přenesená",J251,0)</f>
        <v>0</v>
      </c>
      <c r="BI251" s="150">
        <f>IF(N251="nulová",J251,0)</f>
        <v>0</v>
      </c>
      <c r="BJ251" s="17" t="s">
        <v>94</v>
      </c>
      <c r="BK251" s="150">
        <f>ROUND(I251*H251,2)</f>
        <v>0</v>
      </c>
      <c r="BL251" s="17" t="s">
        <v>226</v>
      </c>
      <c r="BM251" s="149" t="s">
        <v>376</v>
      </c>
    </row>
    <row r="252" spans="2:65" s="1" customFormat="1" ht="11.25">
      <c r="B252" s="33"/>
      <c r="D252" s="179" t="s">
        <v>256</v>
      </c>
      <c r="F252" s="180" t="s">
        <v>377</v>
      </c>
      <c r="I252" s="181"/>
      <c r="L252" s="33"/>
      <c r="M252" s="182"/>
      <c r="T252" s="57"/>
      <c r="AT252" s="17" t="s">
        <v>256</v>
      </c>
      <c r="AU252" s="17" t="s">
        <v>96</v>
      </c>
    </row>
    <row r="253" spans="2:65" s="12" customFormat="1" ht="11.25">
      <c r="B253" s="151"/>
      <c r="D253" s="152" t="s">
        <v>228</v>
      </c>
      <c r="E253" s="153" t="s">
        <v>1</v>
      </c>
      <c r="F253" s="154" t="s">
        <v>357</v>
      </c>
      <c r="H253" s="153" t="s">
        <v>1</v>
      </c>
      <c r="I253" s="155"/>
      <c r="L253" s="151"/>
      <c r="M253" s="156"/>
      <c r="T253" s="157"/>
      <c r="AT253" s="153" t="s">
        <v>228</v>
      </c>
      <c r="AU253" s="153" t="s">
        <v>96</v>
      </c>
      <c r="AV253" s="12" t="s">
        <v>94</v>
      </c>
      <c r="AW253" s="12" t="s">
        <v>42</v>
      </c>
      <c r="AX253" s="12" t="s">
        <v>87</v>
      </c>
      <c r="AY253" s="153" t="s">
        <v>219</v>
      </c>
    </row>
    <row r="254" spans="2:65" s="14" customFormat="1" ht="11.25">
      <c r="B254" s="165"/>
      <c r="D254" s="152" t="s">
        <v>228</v>
      </c>
      <c r="E254" s="166" t="s">
        <v>1</v>
      </c>
      <c r="F254" s="167" t="s">
        <v>378</v>
      </c>
      <c r="H254" s="168">
        <v>1800</v>
      </c>
      <c r="I254" s="169"/>
      <c r="L254" s="165"/>
      <c r="M254" s="170"/>
      <c r="T254" s="171"/>
      <c r="AT254" s="166" t="s">
        <v>228</v>
      </c>
      <c r="AU254" s="166" t="s">
        <v>96</v>
      </c>
      <c r="AV254" s="14" t="s">
        <v>96</v>
      </c>
      <c r="AW254" s="14" t="s">
        <v>42</v>
      </c>
      <c r="AX254" s="14" t="s">
        <v>87</v>
      </c>
      <c r="AY254" s="166" t="s">
        <v>219</v>
      </c>
    </row>
    <row r="255" spans="2:65" s="15" customFormat="1" ht="11.25">
      <c r="B255" s="172"/>
      <c r="D255" s="152" t="s">
        <v>228</v>
      </c>
      <c r="E255" s="173" t="s">
        <v>1</v>
      </c>
      <c r="F255" s="174" t="s">
        <v>262</v>
      </c>
      <c r="H255" s="175">
        <v>1800</v>
      </c>
      <c r="I255" s="176"/>
      <c r="L255" s="172"/>
      <c r="M255" s="177"/>
      <c r="T255" s="178"/>
      <c r="AT255" s="173" t="s">
        <v>228</v>
      </c>
      <c r="AU255" s="173" t="s">
        <v>96</v>
      </c>
      <c r="AV255" s="15" t="s">
        <v>226</v>
      </c>
      <c r="AW255" s="15" t="s">
        <v>42</v>
      </c>
      <c r="AX255" s="15" t="s">
        <v>94</v>
      </c>
      <c r="AY255" s="173" t="s">
        <v>219</v>
      </c>
    </row>
    <row r="256" spans="2:65" s="1" customFormat="1" ht="16.5" customHeight="1">
      <c r="B256" s="33"/>
      <c r="C256" s="138" t="s">
        <v>379</v>
      </c>
      <c r="D256" s="138" t="s">
        <v>221</v>
      </c>
      <c r="E256" s="139" t="s">
        <v>380</v>
      </c>
      <c r="F256" s="140" t="s">
        <v>381</v>
      </c>
      <c r="G256" s="141" t="s">
        <v>382</v>
      </c>
      <c r="H256" s="142">
        <v>3</v>
      </c>
      <c r="I256" s="143"/>
      <c r="J256" s="144">
        <f>ROUND(I256*H256,2)</f>
        <v>0</v>
      </c>
      <c r="K256" s="140" t="s">
        <v>254</v>
      </c>
      <c r="L256" s="33"/>
      <c r="M256" s="145" t="s">
        <v>1</v>
      </c>
      <c r="N256" s="146" t="s">
        <v>52</v>
      </c>
      <c r="P256" s="147">
        <f>O256*H256</f>
        <v>0</v>
      </c>
      <c r="Q256" s="147">
        <v>1.281E-2</v>
      </c>
      <c r="R256" s="147">
        <f>Q256*H256</f>
        <v>3.8429999999999999E-2</v>
      </c>
      <c r="S256" s="147">
        <v>0</v>
      </c>
      <c r="T256" s="148">
        <f>S256*H256</f>
        <v>0</v>
      </c>
      <c r="AR256" s="149" t="s">
        <v>226</v>
      </c>
      <c r="AT256" s="149" t="s">
        <v>221</v>
      </c>
      <c r="AU256" s="149" t="s">
        <v>96</v>
      </c>
      <c r="AY256" s="17" t="s">
        <v>219</v>
      </c>
      <c r="BE256" s="150">
        <f>IF(N256="základní",J256,0)</f>
        <v>0</v>
      </c>
      <c r="BF256" s="150">
        <f>IF(N256="snížená",J256,0)</f>
        <v>0</v>
      </c>
      <c r="BG256" s="150">
        <f>IF(N256="zákl. přenesená",J256,0)</f>
        <v>0</v>
      </c>
      <c r="BH256" s="150">
        <f>IF(N256="sníž. přenesená",J256,0)</f>
        <v>0</v>
      </c>
      <c r="BI256" s="150">
        <f>IF(N256="nulová",J256,0)</f>
        <v>0</v>
      </c>
      <c r="BJ256" s="17" t="s">
        <v>94</v>
      </c>
      <c r="BK256" s="150">
        <f>ROUND(I256*H256,2)</f>
        <v>0</v>
      </c>
      <c r="BL256" s="17" t="s">
        <v>226</v>
      </c>
      <c r="BM256" s="149" t="s">
        <v>383</v>
      </c>
    </row>
    <row r="257" spans="2:65" s="1" customFormat="1" ht="11.25">
      <c r="B257" s="33"/>
      <c r="D257" s="179" t="s">
        <v>256</v>
      </c>
      <c r="F257" s="180" t="s">
        <v>384</v>
      </c>
      <c r="I257" s="181"/>
      <c r="L257" s="33"/>
      <c r="M257" s="182"/>
      <c r="T257" s="57"/>
      <c r="AT257" s="17" t="s">
        <v>256</v>
      </c>
      <c r="AU257" s="17" t="s">
        <v>96</v>
      </c>
    </row>
    <row r="258" spans="2:65" s="12" customFormat="1" ht="11.25">
      <c r="B258" s="151"/>
      <c r="D258" s="152" t="s">
        <v>228</v>
      </c>
      <c r="E258" s="153" t="s">
        <v>1</v>
      </c>
      <c r="F258" s="154" t="s">
        <v>385</v>
      </c>
      <c r="H258" s="153" t="s">
        <v>1</v>
      </c>
      <c r="I258" s="155"/>
      <c r="L258" s="151"/>
      <c r="M258" s="156"/>
      <c r="T258" s="157"/>
      <c r="AT258" s="153" t="s">
        <v>228</v>
      </c>
      <c r="AU258" s="153" t="s">
        <v>96</v>
      </c>
      <c r="AV258" s="12" t="s">
        <v>94</v>
      </c>
      <c r="AW258" s="12" t="s">
        <v>42</v>
      </c>
      <c r="AX258" s="12" t="s">
        <v>87</v>
      </c>
      <c r="AY258" s="153" t="s">
        <v>219</v>
      </c>
    </row>
    <row r="259" spans="2:65" s="14" customFormat="1" ht="11.25">
      <c r="B259" s="165"/>
      <c r="D259" s="152" t="s">
        <v>228</v>
      </c>
      <c r="E259" s="166" t="s">
        <v>1</v>
      </c>
      <c r="F259" s="167" t="s">
        <v>386</v>
      </c>
      <c r="H259" s="168">
        <v>3</v>
      </c>
      <c r="I259" s="169"/>
      <c r="L259" s="165"/>
      <c r="M259" s="170"/>
      <c r="T259" s="171"/>
      <c r="AT259" s="166" t="s">
        <v>228</v>
      </c>
      <c r="AU259" s="166" t="s">
        <v>96</v>
      </c>
      <c r="AV259" s="14" t="s">
        <v>96</v>
      </c>
      <c r="AW259" s="14" t="s">
        <v>42</v>
      </c>
      <c r="AX259" s="14" t="s">
        <v>87</v>
      </c>
      <c r="AY259" s="166" t="s">
        <v>219</v>
      </c>
    </row>
    <row r="260" spans="2:65" s="15" customFormat="1" ht="11.25">
      <c r="B260" s="172"/>
      <c r="D260" s="152" t="s">
        <v>228</v>
      </c>
      <c r="E260" s="173" t="s">
        <v>1</v>
      </c>
      <c r="F260" s="174" t="s">
        <v>262</v>
      </c>
      <c r="H260" s="175">
        <v>3</v>
      </c>
      <c r="I260" s="176"/>
      <c r="L260" s="172"/>
      <c r="M260" s="177"/>
      <c r="T260" s="178"/>
      <c r="AT260" s="173" t="s">
        <v>228</v>
      </c>
      <c r="AU260" s="173" t="s">
        <v>96</v>
      </c>
      <c r="AV260" s="15" t="s">
        <v>226</v>
      </c>
      <c r="AW260" s="15" t="s">
        <v>42</v>
      </c>
      <c r="AX260" s="15" t="s">
        <v>94</v>
      </c>
      <c r="AY260" s="173" t="s">
        <v>219</v>
      </c>
    </row>
    <row r="261" spans="2:65" s="1" customFormat="1" ht="16.5" customHeight="1">
      <c r="B261" s="33"/>
      <c r="C261" s="138" t="s">
        <v>387</v>
      </c>
      <c r="D261" s="138" t="s">
        <v>221</v>
      </c>
      <c r="E261" s="139" t="s">
        <v>388</v>
      </c>
      <c r="F261" s="140" t="s">
        <v>389</v>
      </c>
      <c r="G261" s="141" t="s">
        <v>382</v>
      </c>
      <c r="H261" s="142">
        <v>12</v>
      </c>
      <c r="I261" s="143"/>
      <c r="J261" s="144">
        <f>ROUND(I261*H261,2)</f>
        <v>0</v>
      </c>
      <c r="K261" s="140" t="s">
        <v>254</v>
      </c>
      <c r="L261" s="33"/>
      <c r="M261" s="145" t="s">
        <v>1</v>
      </c>
      <c r="N261" s="146" t="s">
        <v>52</v>
      </c>
      <c r="P261" s="147">
        <f>O261*H261</f>
        <v>0</v>
      </c>
      <c r="Q261" s="147">
        <v>2.1350000000000001E-2</v>
      </c>
      <c r="R261" s="147">
        <f>Q261*H261</f>
        <v>0.25619999999999998</v>
      </c>
      <c r="S261" s="147">
        <v>0</v>
      </c>
      <c r="T261" s="148">
        <f>S261*H261</f>
        <v>0</v>
      </c>
      <c r="AR261" s="149" t="s">
        <v>226</v>
      </c>
      <c r="AT261" s="149" t="s">
        <v>221</v>
      </c>
      <c r="AU261" s="149" t="s">
        <v>96</v>
      </c>
      <c r="AY261" s="17" t="s">
        <v>219</v>
      </c>
      <c r="BE261" s="150">
        <f>IF(N261="základní",J261,0)</f>
        <v>0</v>
      </c>
      <c r="BF261" s="150">
        <f>IF(N261="snížená",J261,0)</f>
        <v>0</v>
      </c>
      <c r="BG261" s="150">
        <f>IF(N261="zákl. přenesená",J261,0)</f>
        <v>0</v>
      </c>
      <c r="BH261" s="150">
        <f>IF(N261="sníž. přenesená",J261,0)</f>
        <v>0</v>
      </c>
      <c r="BI261" s="150">
        <f>IF(N261="nulová",J261,0)</f>
        <v>0</v>
      </c>
      <c r="BJ261" s="17" t="s">
        <v>94</v>
      </c>
      <c r="BK261" s="150">
        <f>ROUND(I261*H261,2)</f>
        <v>0</v>
      </c>
      <c r="BL261" s="17" t="s">
        <v>226</v>
      </c>
      <c r="BM261" s="149" t="s">
        <v>390</v>
      </c>
    </row>
    <row r="262" spans="2:65" s="1" customFormat="1" ht="11.25">
      <c r="B262" s="33"/>
      <c r="D262" s="179" t="s">
        <v>256</v>
      </c>
      <c r="F262" s="180" t="s">
        <v>391</v>
      </c>
      <c r="I262" s="181"/>
      <c r="L262" s="33"/>
      <c r="M262" s="182"/>
      <c r="T262" s="57"/>
      <c r="AT262" s="17" t="s">
        <v>256</v>
      </c>
      <c r="AU262" s="17" t="s">
        <v>96</v>
      </c>
    </row>
    <row r="263" spans="2:65" s="14" customFormat="1" ht="11.25">
      <c r="B263" s="165"/>
      <c r="D263" s="152" t="s">
        <v>228</v>
      </c>
      <c r="E263" s="166" t="s">
        <v>1</v>
      </c>
      <c r="F263" s="167" t="s">
        <v>392</v>
      </c>
      <c r="H263" s="168">
        <v>8</v>
      </c>
      <c r="I263" s="169"/>
      <c r="L263" s="165"/>
      <c r="M263" s="170"/>
      <c r="T263" s="171"/>
      <c r="AT263" s="166" t="s">
        <v>228</v>
      </c>
      <c r="AU263" s="166" t="s">
        <v>96</v>
      </c>
      <c r="AV263" s="14" t="s">
        <v>96</v>
      </c>
      <c r="AW263" s="14" t="s">
        <v>42</v>
      </c>
      <c r="AX263" s="14" t="s">
        <v>87</v>
      </c>
      <c r="AY263" s="166" t="s">
        <v>219</v>
      </c>
    </row>
    <row r="264" spans="2:65" s="14" customFormat="1" ht="11.25">
      <c r="B264" s="165"/>
      <c r="D264" s="152" t="s">
        <v>228</v>
      </c>
      <c r="E264" s="166" t="s">
        <v>1</v>
      </c>
      <c r="F264" s="167" t="s">
        <v>393</v>
      </c>
      <c r="H264" s="168">
        <v>4</v>
      </c>
      <c r="I264" s="169"/>
      <c r="L264" s="165"/>
      <c r="M264" s="170"/>
      <c r="T264" s="171"/>
      <c r="AT264" s="166" t="s">
        <v>228</v>
      </c>
      <c r="AU264" s="166" t="s">
        <v>96</v>
      </c>
      <c r="AV264" s="14" t="s">
        <v>96</v>
      </c>
      <c r="AW264" s="14" t="s">
        <v>42</v>
      </c>
      <c r="AX264" s="14" t="s">
        <v>87</v>
      </c>
      <c r="AY264" s="166" t="s">
        <v>219</v>
      </c>
    </row>
    <row r="265" spans="2:65" s="15" customFormat="1" ht="11.25">
      <c r="B265" s="172"/>
      <c r="D265" s="152" t="s">
        <v>228</v>
      </c>
      <c r="E265" s="173" t="s">
        <v>1</v>
      </c>
      <c r="F265" s="174" t="s">
        <v>262</v>
      </c>
      <c r="H265" s="175">
        <v>12</v>
      </c>
      <c r="I265" s="176"/>
      <c r="L265" s="172"/>
      <c r="M265" s="177"/>
      <c r="T265" s="178"/>
      <c r="AT265" s="173" t="s">
        <v>228</v>
      </c>
      <c r="AU265" s="173" t="s">
        <v>96</v>
      </c>
      <c r="AV265" s="15" t="s">
        <v>226</v>
      </c>
      <c r="AW265" s="15" t="s">
        <v>42</v>
      </c>
      <c r="AX265" s="15" t="s">
        <v>94</v>
      </c>
      <c r="AY265" s="173" t="s">
        <v>219</v>
      </c>
    </row>
    <row r="266" spans="2:65" s="1" customFormat="1" ht="16.5" customHeight="1">
      <c r="B266" s="33"/>
      <c r="C266" s="138" t="s">
        <v>7</v>
      </c>
      <c r="D266" s="138" t="s">
        <v>221</v>
      </c>
      <c r="E266" s="139" t="s">
        <v>394</v>
      </c>
      <c r="F266" s="140" t="s">
        <v>395</v>
      </c>
      <c r="G266" s="141" t="s">
        <v>382</v>
      </c>
      <c r="H266" s="142">
        <v>2</v>
      </c>
      <c r="I266" s="143"/>
      <c r="J266" s="144">
        <f>ROUND(I266*H266,2)</f>
        <v>0</v>
      </c>
      <c r="K266" s="140" t="s">
        <v>254</v>
      </c>
      <c r="L266" s="33"/>
      <c r="M266" s="145" t="s">
        <v>1</v>
      </c>
      <c r="N266" s="146" t="s">
        <v>52</v>
      </c>
      <c r="P266" s="147">
        <f>O266*H266</f>
        <v>0</v>
      </c>
      <c r="Q266" s="147">
        <v>2.989E-2</v>
      </c>
      <c r="R266" s="147">
        <f>Q266*H266</f>
        <v>5.978E-2</v>
      </c>
      <c r="S266" s="147">
        <v>0</v>
      </c>
      <c r="T266" s="148">
        <f>S266*H266</f>
        <v>0</v>
      </c>
      <c r="AR266" s="149" t="s">
        <v>226</v>
      </c>
      <c r="AT266" s="149" t="s">
        <v>221</v>
      </c>
      <c r="AU266" s="149" t="s">
        <v>96</v>
      </c>
      <c r="AY266" s="17" t="s">
        <v>219</v>
      </c>
      <c r="BE266" s="150">
        <f>IF(N266="základní",J266,0)</f>
        <v>0</v>
      </c>
      <c r="BF266" s="150">
        <f>IF(N266="snížená",J266,0)</f>
        <v>0</v>
      </c>
      <c r="BG266" s="150">
        <f>IF(N266="zákl. přenesená",J266,0)</f>
        <v>0</v>
      </c>
      <c r="BH266" s="150">
        <f>IF(N266="sníž. přenesená",J266,0)</f>
        <v>0</v>
      </c>
      <c r="BI266" s="150">
        <f>IF(N266="nulová",J266,0)</f>
        <v>0</v>
      </c>
      <c r="BJ266" s="17" t="s">
        <v>94</v>
      </c>
      <c r="BK266" s="150">
        <f>ROUND(I266*H266,2)</f>
        <v>0</v>
      </c>
      <c r="BL266" s="17" t="s">
        <v>226</v>
      </c>
      <c r="BM266" s="149" t="s">
        <v>396</v>
      </c>
    </row>
    <row r="267" spans="2:65" s="1" customFormat="1" ht="11.25">
      <c r="B267" s="33"/>
      <c r="D267" s="179" t="s">
        <v>256</v>
      </c>
      <c r="F267" s="180" t="s">
        <v>397</v>
      </c>
      <c r="I267" s="181"/>
      <c r="L267" s="33"/>
      <c r="M267" s="182"/>
      <c r="T267" s="57"/>
      <c r="AT267" s="17" t="s">
        <v>256</v>
      </c>
      <c r="AU267" s="17" t="s">
        <v>96</v>
      </c>
    </row>
    <row r="268" spans="2:65" s="14" customFormat="1" ht="11.25">
      <c r="B268" s="165"/>
      <c r="D268" s="152" t="s">
        <v>228</v>
      </c>
      <c r="E268" s="166" t="s">
        <v>1</v>
      </c>
      <c r="F268" s="167" t="s">
        <v>398</v>
      </c>
      <c r="H268" s="168">
        <v>2</v>
      </c>
      <c r="I268" s="169"/>
      <c r="L268" s="165"/>
      <c r="M268" s="170"/>
      <c r="T268" s="171"/>
      <c r="AT268" s="166" t="s">
        <v>228</v>
      </c>
      <c r="AU268" s="166" t="s">
        <v>96</v>
      </c>
      <c r="AV268" s="14" t="s">
        <v>96</v>
      </c>
      <c r="AW268" s="14" t="s">
        <v>42</v>
      </c>
      <c r="AX268" s="14" t="s">
        <v>94</v>
      </c>
      <c r="AY268" s="166" t="s">
        <v>219</v>
      </c>
    </row>
    <row r="269" spans="2:65" s="1" customFormat="1" ht="21.75" customHeight="1">
      <c r="B269" s="33"/>
      <c r="C269" s="138" t="s">
        <v>399</v>
      </c>
      <c r="D269" s="138" t="s">
        <v>221</v>
      </c>
      <c r="E269" s="139" t="s">
        <v>400</v>
      </c>
      <c r="F269" s="140" t="s">
        <v>401</v>
      </c>
      <c r="G269" s="141" t="s">
        <v>224</v>
      </c>
      <c r="H269" s="142">
        <v>3600</v>
      </c>
      <c r="I269" s="143"/>
      <c r="J269" s="144">
        <f>ROUND(I269*H269,2)</f>
        <v>0</v>
      </c>
      <c r="K269" s="140" t="s">
        <v>254</v>
      </c>
      <c r="L269" s="33"/>
      <c r="M269" s="145" t="s">
        <v>1</v>
      </c>
      <c r="N269" s="146" t="s">
        <v>52</v>
      </c>
      <c r="P269" s="147">
        <f>O269*H269</f>
        <v>0</v>
      </c>
      <c r="Q269" s="147">
        <v>0</v>
      </c>
      <c r="R269" s="147">
        <f>Q269*H269</f>
        <v>0</v>
      </c>
      <c r="S269" s="147">
        <v>0</v>
      </c>
      <c r="T269" s="148">
        <f>S269*H269</f>
        <v>0</v>
      </c>
      <c r="AR269" s="149" t="s">
        <v>226</v>
      </c>
      <c r="AT269" s="149" t="s">
        <v>221</v>
      </c>
      <c r="AU269" s="149" t="s">
        <v>96</v>
      </c>
      <c r="AY269" s="17" t="s">
        <v>219</v>
      </c>
      <c r="BE269" s="150">
        <f>IF(N269="základní",J269,0)</f>
        <v>0</v>
      </c>
      <c r="BF269" s="150">
        <f>IF(N269="snížená",J269,0)</f>
        <v>0</v>
      </c>
      <c r="BG269" s="150">
        <f>IF(N269="zákl. přenesená",J269,0)</f>
        <v>0</v>
      </c>
      <c r="BH269" s="150">
        <f>IF(N269="sníž. přenesená",J269,0)</f>
        <v>0</v>
      </c>
      <c r="BI269" s="150">
        <f>IF(N269="nulová",J269,0)</f>
        <v>0</v>
      </c>
      <c r="BJ269" s="17" t="s">
        <v>94</v>
      </c>
      <c r="BK269" s="150">
        <f>ROUND(I269*H269,2)</f>
        <v>0</v>
      </c>
      <c r="BL269" s="17" t="s">
        <v>226</v>
      </c>
      <c r="BM269" s="149" t="s">
        <v>402</v>
      </c>
    </row>
    <row r="270" spans="2:65" s="1" customFormat="1" ht="11.25">
      <c r="B270" s="33"/>
      <c r="D270" s="179" t="s">
        <v>256</v>
      </c>
      <c r="F270" s="180" t="s">
        <v>403</v>
      </c>
      <c r="I270" s="181"/>
      <c r="L270" s="33"/>
      <c r="M270" s="182"/>
      <c r="T270" s="57"/>
      <c r="AT270" s="17" t="s">
        <v>256</v>
      </c>
      <c r="AU270" s="17" t="s">
        <v>96</v>
      </c>
    </row>
    <row r="271" spans="2:65" s="12" customFormat="1" ht="11.25">
      <c r="B271" s="151"/>
      <c r="D271" s="152" t="s">
        <v>228</v>
      </c>
      <c r="E271" s="153" t="s">
        <v>1</v>
      </c>
      <c r="F271" s="154" t="s">
        <v>357</v>
      </c>
      <c r="H271" s="153" t="s">
        <v>1</v>
      </c>
      <c r="I271" s="155"/>
      <c r="L271" s="151"/>
      <c r="M271" s="156"/>
      <c r="T271" s="157"/>
      <c r="AT271" s="153" t="s">
        <v>228</v>
      </c>
      <c r="AU271" s="153" t="s">
        <v>96</v>
      </c>
      <c r="AV271" s="12" t="s">
        <v>94</v>
      </c>
      <c r="AW271" s="12" t="s">
        <v>42</v>
      </c>
      <c r="AX271" s="12" t="s">
        <v>87</v>
      </c>
      <c r="AY271" s="153" t="s">
        <v>219</v>
      </c>
    </row>
    <row r="272" spans="2:65" s="14" customFormat="1" ht="11.25">
      <c r="B272" s="165"/>
      <c r="D272" s="152" t="s">
        <v>228</v>
      </c>
      <c r="E272" s="166" t="s">
        <v>1</v>
      </c>
      <c r="F272" s="167" t="s">
        <v>404</v>
      </c>
      <c r="H272" s="168">
        <v>1800</v>
      </c>
      <c r="I272" s="169"/>
      <c r="L272" s="165"/>
      <c r="M272" s="170"/>
      <c r="T272" s="171"/>
      <c r="AT272" s="166" t="s">
        <v>228</v>
      </c>
      <c r="AU272" s="166" t="s">
        <v>96</v>
      </c>
      <c r="AV272" s="14" t="s">
        <v>96</v>
      </c>
      <c r="AW272" s="14" t="s">
        <v>42</v>
      </c>
      <c r="AX272" s="14" t="s">
        <v>87</v>
      </c>
      <c r="AY272" s="166" t="s">
        <v>219</v>
      </c>
    </row>
    <row r="273" spans="2:65" s="13" customFormat="1" ht="11.25">
      <c r="B273" s="158"/>
      <c r="D273" s="152" t="s">
        <v>228</v>
      </c>
      <c r="E273" s="159" t="s">
        <v>1</v>
      </c>
      <c r="F273" s="160" t="s">
        <v>242</v>
      </c>
      <c r="H273" s="161">
        <v>1800</v>
      </c>
      <c r="I273" s="162"/>
      <c r="L273" s="158"/>
      <c r="M273" s="163"/>
      <c r="T273" s="164"/>
      <c r="AT273" s="159" t="s">
        <v>228</v>
      </c>
      <c r="AU273" s="159" t="s">
        <v>96</v>
      </c>
      <c r="AV273" s="13" t="s">
        <v>236</v>
      </c>
      <c r="AW273" s="13" t="s">
        <v>42</v>
      </c>
      <c r="AX273" s="13" t="s">
        <v>87</v>
      </c>
      <c r="AY273" s="159" t="s">
        <v>219</v>
      </c>
    </row>
    <row r="274" spans="2:65" s="14" customFormat="1" ht="11.25">
      <c r="B274" s="165"/>
      <c r="D274" s="152" t="s">
        <v>228</v>
      </c>
      <c r="E274" s="166" t="s">
        <v>1</v>
      </c>
      <c r="F274" s="167" t="s">
        <v>405</v>
      </c>
      <c r="H274" s="168">
        <v>1800</v>
      </c>
      <c r="I274" s="169"/>
      <c r="L274" s="165"/>
      <c r="M274" s="170"/>
      <c r="T274" s="171"/>
      <c r="AT274" s="166" t="s">
        <v>228</v>
      </c>
      <c r="AU274" s="166" t="s">
        <v>96</v>
      </c>
      <c r="AV274" s="14" t="s">
        <v>96</v>
      </c>
      <c r="AW274" s="14" t="s">
        <v>42</v>
      </c>
      <c r="AX274" s="14" t="s">
        <v>87</v>
      </c>
      <c r="AY274" s="166" t="s">
        <v>219</v>
      </c>
    </row>
    <row r="275" spans="2:65" s="12" customFormat="1" ht="11.25">
      <c r="B275" s="151"/>
      <c r="D275" s="152" t="s">
        <v>228</v>
      </c>
      <c r="E275" s="153" t="s">
        <v>1</v>
      </c>
      <c r="F275" s="154" t="s">
        <v>406</v>
      </c>
      <c r="H275" s="153" t="s">
        <v>1</v>
      </c>
      <c r="I275" s="155"/>
      <c r="L275" s="151"/>
      <c r="M275" s="156"/>
      <c r="T275" s="157"/>
      <c r="AT275" s="153" t="s">
        <v>228</v>
      </c>
      <c r="AU275" s="153" t="s">
        <v>96</v>
      </c>
      <c r="AV275" s="12" t="s">
        <v>94</v>
      </c>
      <c r="AW275" s="12" t="s">
        <v>42</v>
      </c>
      <c r="AX275" s="12" t="s">
        <v>87</v>
      </c>
      <c r="AY275" s="153" t="s">
        <v>219</v>
      </c>
    </row>
    <row r="276" spans="2:65" s="13" customFormat="1" ht="11.25">
      <c r="B276" s="158"/>
      <c r="D276" s="152" t="s">
        <v>228</v>
      </c>
      <c r="E276" s="159" t="s">
        <v>1</v>
      </c>
      <c r="F276" s="160" t="s">
        <v>242</v>
      </c>
      <c r="H276" s="161">
        <v>1800</v>
      </c>
      <c r="I276" s="162"/>
      <c r="L276" s="158"/>
      <c r="M276" s="163"/>
      <c r="T276" s="164"/>
      <c r="AT276" s="159" t="s">
        <v>228</v>
      </c>
      <c r="AU276" s="159" t="s">
        <v>96</v>
      </c>
      <c r="AV276" s="13" t="s">
        <v>236</v>
      </c>
      <c r="AW276" s="13" t="s">
        <v>42</v>
      </c>
      <c r="AX276" s="13" t="s">
        <v>87</v>
      </c>
      <c r="AY276" s="159" t="s">
        <v>219</v>
      </c>
    </row>
    <row r="277" spans="2:65" s="15" customFormat="1" ht="11.25">
      <c r="B277" s="172"/>
      <c r="D277" s="152" t="s">
        <v>228</v>
      </c>
      <c r="E277" s="173" t="s">
        <v>1</v>
      </c>
      <c r="F277" s="174" t="s">
        <v>262</v>
      </c>
      <c r="H277" s="175">
        <v>3600</v>
      </c>
      <c r="I277" s="176"/>
      <c r="L277" s="172"/>
      <c r="M277" s="177"/>
      <c r="T277" s="178"/>
      <c r="AT277" s="173" t="s">
        <v>228</v>
      </c>
      <c r="AU277" s="173" t="s">
        <v>96</v>
      </c>
      <c r="AV277" s="15" t="s">
        <v>226</v>
      </c>
      <c r="AW277" s="15" t="s">
        <v>42</v>
      </c>
      <c r="AX277" s="15" t="s">
        <v>94</v>
      </c>
      <c r="AY277" s="173" t="s">
        <v>219</v>
      </c>
    </row>
    <row r="278" spans="2:65" s="11" customFormat="1" ht="22.9" customHeight="1">
      <c r="B278" s="126"/>
      <c r="D278" s="127" t="s">
        <v>86</v>
      </c>
      <c r="E278" s="136" t="s">
        <v>407</v>
      </c>
      <c r="F278" s="136" t="s">
        <v>408</v>
      </c>
      <c r="I278" s="129"/>
      <c r="J278" s="137">
        <f>BK278</f>
        <v>0</v>
      </c>
      <c r="L278" s="126"/>
      <c r="M278" s="131"/>
      <c r="P278" s="132">
        <f>SUM(P279:P389)</f>
        <v>0</v>
      </c>
      <c r="R278" s="132">
        <f>SUM(R279:R389)</f>
        <v>1.2009999999999998</v>
      </c>
      <c r="T278" s="133">
        <f>SUM(T279:T389)</f>
        <v>0</v>
      </c>
      <c r="AR278" s="127" t="s">
        <v>94</v>
      </c>
      <c r="AT278" s="134" t="s">
        <v>86</v>
      </c>
      <c r="AU278" s="134" t="s">
        <v>94</v>
      </c>
      <c r="AY278" s="127" t="s">
        <v>219</v>
      </c>
      <c r="BK278" s="135">
        <f>SUM(BK279:BK389)</f>
        <v>0</v>
      </c>
    </row>
    <row r="279" spans="2:65" s="1" customFormat="1" ht="21.75" customHeight="1">
      <c r="B279" s="33"/>
      <c r="C279" s="138" t="s">
        <v>409</v>
      </c>
      <c r="D279" s="138" t="s">
        <v>221</v>
      </c>
      <c r="E279" s="139" t="s">
        <v>410</v>
      </c>
      <c r="F279" s="140" t="s">
        <v>411</v>
      </c>
      <c r="G279" s="141" t="s">
        <v>224</v>
      </c>
      <c r="H279" s="142">
        <v>10</v>
      </c>
      <c r="I279" s="143"/>
      <c r="J279" s="144">
        <f>ROUND(I279*H279,2)</f>
        <v>0</v>
      </c>
      <c r="K279" s="140" t="s">
        <v>254</v>
      </c>
      <c r="L279" s="33"/>
      <c r="M279" s="145" t="s">
        <v>1</v>
      </c>
      <c r="N279" s="146" t="s">
        <v>52</v>
      </c>
      <c r="P279" s="147">
        <f>O279*H279</f>
        <v>0</v>
      </c>
      <c r="Q279" s="147">
        <v>0</v>
      </c>
      <c r="R279" s="147">
        <f>Q279*H279</f>
        <v>0</v>
      </c>
      <c r="S279" s="147">
        <v>0</v>
      </c>
      <c r="T279" s="148">
        <f>S279*H279</f>
        <v>0</v>
      </c>
      <c r="AR279" s="149" t="s">
        <v>226</v>
      </c>
      <c r="AT279" s="149" t="s">
        <v>221</v>
      </c>
      <c r="AU279" s="149" t="s">
        <v>96</v>
      </c>
      <c r="AY279" s="17" t="s">
        <v>219</v>
      </c>
      <c r="BE279" s="150">
        <f>IF(N279="základní",J279,0)</f>
        <v>0</v>
      </c>
      <c r="BF279" s="150">
        <f>IF(N279="snížená",J279,0)</f>
        <v>0</v>
      </c>
      <c r="BG279" s="150">
        <f>IF(N279="zákl. přenesená",J279,0)</f>
        <v>0</v>
      </c>
      <c r="BH279" s="150">
        <f>IF(N279="sníž. přenesená",J279,0)</f>
        <v>0</v>
      </c>
      <c r="BI279" s="150">
        <f>IF(N279="nulová",J279,0)</f>
        <v>0</v>
      </c>
      <c r="BJ279" s="17" t="s">
        <v>94</v>
      </c>
      <c r="BK279" s="150">
        <f>ROUND(I279*H279,2)</f>
        <v>0</v>
      </c>
      <c r="BL279" s="17" t="s">
        <v>226</v>
      </c>
      <c r="BM279" s="149" t="s">
        <v>412</v>
      </c>
    </row>
    <row r="280" spans="2:65" s="1" customFormat="1" ht="11.25">
      <c r="B280" s="33"/>
      <c r="D280" s="179" t="s">
        <v>256</v>
      </c>
      <c r="F280" s="180" t="s">
        <v>413</v>
      </c>
      <c r="I280" s="181"/>
      <c r="L280" s="33"/>
      <c r="M280" s="182"/>
      <c r="T280" s="57"/>
      <c r="AT280" s="17" t="s">
        <v>256</v>
      </c>
      <c r="AU280" s="17" t="s">
        <v>96</v>
      </c>
    </row>
    <row r="281" spans="2:65" s="14" customFormat="1" ht="11.25">
      <c r="B281" s="165"/>
      <c r="D281" s="152" t="s">
        <v>228</v>
      </c>
      <c r="E281" s="166" t="s">
        <v>1</v>
      </c>
      <c r="F281" s="167" t="s">
        <v>414</v>
      </c>
      <c r="H281" s="168">
        <v>10</v>
      </c>
      <c r="I281" s="169"/>
      <c r="L281" s="165"/>
      <c r="M281" s="170"/>
      <c r="T281" s="171"/>
      <c r="AT281" s="166" t="s">
        <v>228</v>
      </c>
      <c r="AU281" s="166" t="s">
        <v>96</v>
      </c>
      <c r="AV281" s="14" t="s">
        <v>96</v>
      </c>
      <c r="AW281" s="14" t="s">
        <v>42</v>
      </c>
      <c r="AX281" s="14" t="s">
        <v>87</v>
      </c>
      <c r="AY281" s="166" t="s">
        <v>219</v>
      </c>
    </row>
    <row r="282" spans="2:65" s="13" customFormat="1" ht="11.25">
      <c r="B282" s="158"/>
      <c r="D282" s="152" t="s">
        <v>228</v>
      </c>
      <c r="E282" s="159" t="s">
        <v>169</v>
      </c>
      <c r="F282" s="160" t="s">
        <v>242</v>
      </c>
      <c r="H282" s="161">
        <v>10</v>
      </c>
      <c r="I282" s="162"/>
      <c r="L282" s="158"/>
      <c r="M282" s="163"/>
      <c r="T282" s="164"/>
      <c r="AT282" s="159" t="s">
        <v>228</v>
      </c>
      <c r="AU282" s="159" t="s">
        <v>96</v>
      </c>
      <c r="AV282" s="13" t="s">
        <v>236</v>
      </c>
      <c r="AW282" s="13" t="s">
        <v>42</v>
      </c>
      <c r="AX282" s="13" t="s">
        <v>94</v>
      </c>
      <c r="AY282" s="159" t="s">
        <v>219</v>
      </c>
    </row>
    <row r="283" spans="2:65" s="1" customFormat="1" ht="21.75" customHeight="1">
      <c r="B283" s="33"/>
      <c r="C283" s="138" t="s">
        <v>415</v>
      </c>
      <c r="D283" s="138" t="s">
        <v>221</v>
      </c>
      <c r="E283" s="139" t="s">
        <v>416</v>
      </c>
      <c r="F283" s="140" t="s">
        <v>417</v>
      </c>
      <c r="G283" s="141" t="s">
        <v>224</v>
      </c>
      <c r="H283" s="142">
        <v>149</v>
      </c>
      <c r="I283" s="143"/>
      <c r="J283" s="144">
        <f>ROUND(I283*H283,2)</f>
        <v>0</v>
      </c>
      <c r="K283" s="140" t="s">
        <v>254</v>
      </c>
      <c r="L283" s="33"/>
      <c r="M283" s="145" t="s">
        <v>1</v>
      </c>
      <c r="N283" s="146" t="s">
        <v>52</v>
      </c>
      <c r="P283" s="147">
        <f>O283*H283</f>
        <v>0</v>
      </c>
      <c r="Q283" s="147">
        <v>0</v>
      </c>
      <c r="R283" s="147">
        <f>Q283*H283</f>
        <v>0</v>
      </c>
      <c r="S283" s="147">
        <v>0</v>
      </c>
      <c r="T283" s="148">
        <f>S283*H283</f>
        <v>0</v>
      </c>
      <c r="AR283" s="149" t="s">
        <v>226</v>
      </c>
      <c r="AT283" s="149" t="s">
        <v>221</v>
      </c>
      <c r="AU283" s="149" t="s">
        <v>96</v>
      </c>
      <c r="AY283" s="17" t="s">
        <v>219</v>
      </c>
      <c r="BE283" s="150">
        <f>IF(N283="základní",J283,0)</f>
        <v>0</v>
      </c>
      <c r="BF283" s="150">
        <f>IF(N283="snížená",J283,0)</f>
        <v>0</v>
      </c>
      <c r="BG283" s="150">
        <f>IF(N283="zákl. přenesená",J283,0)</f>
        <v>0</v>
      </c>
      <c r="BH283" s="150">
        <f>IF(N283="sníž. přenesená",J283,0)</f>
        <v>0</v>
      </c>
      <c r="BI283" s="150">
        <f>IF(N283="nulová",J283,0)</f>
        <v>0</v>
      </c>
      <c r="BJ283" s="17" t="s">
        <v>94</v>
      </c>
      <c r="BK283" s="150">
        <f>ROUND(I283*H283,2)</f>
        <v>0</v>
      </c>
      <c r="BL283" s="17" t="s">
        <v>226</v>
      </c>
      <c r="BM283" s="149" t="s">
        <v>418</v>
      </c>
    </row>
    <row r="284" spans="2:65" s="1" customFormat="1" ht="11.25">
      <c r="B284" s="33"/>
      <c r="D284" s="179" t="s">
        <v>256</v>
      </c>
      <c r="F284" s="180" t="s">
        <v>419</v>
      </c>
      <c r="I284" s="181"/>
      <c r="L284" s="33"/>
      <c r="M284" s="182"/>
      <c r="T284" s="57"/>
      <c r="AT284" s="17" t="s">
        <v>256</v>
      </c>
      <c r="AU284" s="17" t="s">
        <v>96</v>
      </c>
    </row>
    <row r="285" spans="2:65" s="12" customFormat="1" ht="11.25">
      <c r="B285" s="151"/>
      <c r="D285" s="152" t="s">
        <v>228</v>
      </c>
      <c r="E285" s="153" t="s">
        <v>1</v>
      </c>
      <c r="F285" s="154" t="s">
        <v>420</v>
      </c>
      <c r="H285" s="153" t="s">
        <v>1</v>
      </c>
      <c r="I285" s="155"/>
      <c r="L285" s="151"/>
      <c r="M285" s="156"/>
      <c r="T285" s="157"/>
      <c r="AT285" s="153" t="s">
        <v>228</v>
      </c>
      <c r="AU285" s="153" t="s">
        <v>96</v>
      </c>
      <c r="AV285" s="12" t="s">
        <v>94</v>
      </c>
      <c r="AW285" s="12" t="s">
        <v>42</v>
      </c>
      <c r="AX285" s="12" t="s">
        <v>87</v>
      </c>
      <c r="AY285" s="153" t="s">
        <v>219</v>
      </c>
    </row>
    <row r="286" spans="2:65" s="12" customFormat="1" ht="11.25">
      <c r="B286" s="151"/>
      <c r="D286" s="152" t="s">
        <v>228</v>
      </c>
      <c r="E286" s="153" t="s">
        <v>1</v>
      </c>
      <c r="F286" s="154" t="s">
        <v>421</v>
      </c>
      <c r="H286" s="153" t="s">
        <v>1</v>
      </c>
      <c r="I286" s="155"/>
      <c r="L286" s="151"/>
      <c r="M286" s="156"/>
      <c r="T286" s="157"/>
      <c r="AT286" s="153" t="s">
        <v>228</v>
      </c>
      <c r="AU286" s="153" t="s">
        <v>96</v>
      </c>
      <c r="AV286" s="12" t="s">
        <v>94</v>
      </c>
      <c r="AW286" s="12" t="s">
        <v>42</v>
      </c>
      <c r="AX286" s="12" t="s">
        <v>87</v>
      </c>
      <c r="AY286" s="153" t="s">
        <v>219</v>
      </c>
    </row>
    <row r="287" spans="2:65" s="14" customFormat="1" ht="11.25">
      <c r="B287" s="165"/>
      <c r="D287" s="152" t="s">
        <v>228</v>
      </c>
      <c r="E287" s="166" t="s">
        <v>1</v>
      </c>
      <c r="F287" s="167" t="s">
        <v>422</v>
      </c>
      <c r="H287" s="168">
        <v>149</v>
      </c>
      <c r="I287" s="169"/>
      <c r="L287" s="165"/>
      <c r="M287" s="170"/>
      <c r="T287" s="171"/>
      <c r="AT287" s="166" t="s">
        <v>228</v>
      </c>
      <c r="AU287" s="166" t="s">
        <v>96</v>
      </c>
      <c r="AV287" s="14" t="s">
        <v>96</v>
      </c>
      <c r="AW287" s="14" t="s">
        <v>42</v>
      </c>
      <c r="AX287" s="14" t="s">
        <v>87</v>
      </c>
      <c r="AY287" s="166" t="s">
        <v>219</v>
      </c>
    </row>
    <row r="288" spans="2:65" s="13" customFormat="1" ht="11.25">
      <c r="B288" s="158"/>
      <c r="D288" s="152" t="s">
        <v>228</v>
      </c>
      <c r="E288" s="159" t="s">
        <v>171</v>
      </c>
      <c r="F288" s="160" t="s">
        <v>242</v>
      </c>
      <c r="H288" s="161">
        <v>149</v>
      </c>
      <c r="I288" s="162"/>
      <c r="L288" s="158"/>
      <c r="M288" s="163"/>
      <c r="T288" s="164"/>
      <c r="AT288" s="159" t="s">
        <v>228</v>
      </c>
      <c r="AU288" s="159" t="s">
        <v>96</v>
      </c>
      <c r="AV288" s="13" t="s">
        <v>236</v>
      </c>
      <c r="AW288" s="13" t="s">
        <v>42</v>
      </c>
      <c r="AX288" s="13" t="s">
        <v>87</v>
      </c>
      <c r="AY288" s="159" t="s">
        <v>219</v>
      </c>
    </row>
    <row r="289" spans="2:65" s="15" customFormat="1" ht="11.25">
      <c r="B289" s="172"/>
      <c r="D289" s="152" t="s">
        <v>228</v>
      </c>
      <c r="E289" s="173" t="s">
        <v>1</v>
      </c>
      <c r="F289" s="174" t="s">
        <v>262</v>
      </c>
      <c r="H289" s="175">
        <v>149</v>
      </c>
      <c r="I289" s="176"/>
      <c r="L289" s="172"/>
      <c r="M289" s="177"/>
      <c r="T289" s="178"/>
      <c r="AT289" s="173" t="s">
        <v>228</v>
      </c>
      <c r="AU289" s="173" t="s">
        <v>96</v>
      </c>
      <c r="AV289" s="15" t="s">
        <v>226</v>
      </c>
      <c r="AW289" s="15" t="s">
        <v>42</v>
      </c>
      <c r="AX289" s="15" t="s">
        <v>94</v>
      </c>
      <c r="AY289" s="173" t="s">
        <v>219</v>
      </c>
    </row>
    <row r="290" spans="2:65" s="1" customFormat="1" ht="33" customHeight="1">
      <c r="B290" s="33"/>
      <c r="C290" s="138" t="s">
        <v>423</v>
      </c>
      <c r="D290" s="138" t="s">
        <v>221</v>
      </c>
      <c r="E290" s="139" t="s">
        <v>424</v>
      </c>
      <c r="F290" s="140" t="s">
        <v>425</v>
      </c>
      <c r="G290" s="141" t="s">
        <v>382</v>
      </c>
      <c r="H290" s="142">
        <v>1</v>
      </c>
      <c r="I290" s="143"/>
      <c r="J290" s="144">
        <f>ROUND(I290*H290,2)</f>
        <v>0</v>
      </c>
      <c r="K290" s="140" t="s">
        <v>225</v>
      </c>
      <c r="L290" s="33"/>
      <c r="M290" s="145" t="s">
        <v>1</v>
      </c>
      <c r="N290" s="146" t="s">
        <v>52</v>
      </c>
      <c r="P290" s="147">
        <f>O290*H290</f>
        <v>0</v>
      </c>
      <c r="Q290" s="147">
        <v>0</v>
      </c>
      <c r="R290" s="147">
        <f>Q290*H290</f>
        <v>0</v>
      </c>
      <c r="S290" s="147">
        <v>0</v>
      </c>
      <c r="T290" s="148">
        <f>S290*H290</f>
        <v>0</v>
      </c>
      <c r="AR290" s="149" t="s">
        <v>226</v>
      </c>
      <c r="AT290" s="149" t="s">
        <v>221</v>
      </c>
      <c r="AU290" s="149" t="s">
        <v>96</v>
      </c>
      <c r="AY290" s="17" t="s">
        <v>219</v>
      </c>
      <c r="BE290" s="150">
        <f>IF(N290="základní",J290,0)</f>
        <v>0</v>
      </c>
      <c r="BF290" s="150">
        <f>IF(N290="snížená",J290,0)</f>
        <v>0</v>
      </c>
      <c r="BG290" s="150">
        <f>IF(N290="zákl. přenesená",J290,0)</f>
        <v>0</v>
      </c>
      <c r="BH290" s="150">
        <f>IF(N290="sníž. přenesená",J290,0)</f>
        <v>0</v>
      </c>
      <c r="BI290" s="150">
        <f>IF(N290="nulová",J290,0)</f>
        <v>0</v>
      </c>
      <c r="BJ290" s="17" t="s">
        <v>94</v>
      </c>
      <c r="BK290" s="150">
        <f>ROUND(I290*H290,2)</f>
        <v>0</v>
      </c>
      <c r="BL290" s="17" t="s">
        <v>226</v>
      </c>
      <c r="BM290" s="149" t="s">
        <v>426</v>
      </c>
    </row>
    <row r="291" spans="2:65" s="12" customFormat="1" ht="11.25">
      <c r="B291" s="151"/>
      <c r="D291" s="152" t="s">
        <v>228</v>
      </c>
      <c r="E291" s="153" t="s">
        <v>1</v>
      </c>
      <c r="F291" s="154" t="s">
        <v>427</v>
      </c>
      <c r="H291" s="153" t="s">
        <v>1</v>
      </c>
      <c r="I291" s="155"/>
      <c r="L291" s="151"/>
      <c r="M291" s="156"/>
      <c r="T291" s="157"/>
      <c r="AT291" s="153" t="s">
        <v>228</v>
      </c>
      <c r="AU291" s="153" t="s">
        <v>96</v>
      </c>
      <c r="AV291" s="12" t="s">
        <v>94</v>
      </c>
      <c r="AW291" s="12" t="s">
        <v>42</v>
      </c>
      <c r="AX291" s="12" t="s">
        <v>87</v>
      </c>
      <c r="AY291" s="153" t="s">
        <v>219</v>
      </c>
    </row>
    <row r="292" spans="2:65" s="12" customFormat="1" ht="11.25">
      <c r="B292" s="151"/>
      <c r="D292" s="152" t="s">
        <v>228</v>
      </c>
      <c r="E292" s="153" t="s">
        <v>1</v>
      </c>
      <c r="F292" s="154" t="s">
        <v>428</v>
      </c>
      <c r="H292" s="153" t="s">
        <v>1</v>
      </c>
      <c r="I292" s="155"/>
      <c r="L292" s="151"/>
      <c r="M292" s="156"/>
      <c r="T292" s="157"/>
      <c r="AT292" s="153" t="s">
        <v>228</v>
      </c>
      <c r="AU292" s="153" t="s">
        <v>96</v>
      </c>
      <c r="AV292" s="12" t="s">
        <v>94</v>
      </c>
      <c r="AW292" s="12" t="s">
        <v>42</v>
      </c>
      <c r="AX292" s="12" t="s">
        <v>87</v>
      </c>
      <c r="AY292" s="153" t="s">
        <v>219</v>
      </c>
    </row>
    <row r="293" spans="2:65" s="12" customFormat="1" ht="11.25">
      <c r="B293" s="151"/>
      <c r="D293" s="152" t="s">
        <v>228</v>
      </c>
      <c r="E293" s="153" t="s">
        <v>1</v>
      </c>
      <c r="F293" s="154" t="s">
        <v>429</v>
      </c>
      <c r="H293" s="153" t="s">
        <v>1</v>
      </c>
      <c r="I293" s="155"/>
      <c r="L293" s="151"/>
      <c r="M293" s="156"/>
      <c r="T293" s="157"/>
      <c r="AT293" s="153" t="s">
        <v>228</v>
      </c>
      <c r="AU293" s="153" t="s">
        <v>96</v>
      </c>
      <c r="AV293" s="12" t="s">
        <v>94</v>
      </c>
      <c r="AW293" s="12" t="s">
        <v>42</v>
      </c>
      <c r="AX293" s="12" t="s">
        <v>87</v>
      </c>
      <c r="AY293" s="153" t="s">
        <v>219</v>
      </c>
    </row>
    <row r="294" spans="2:65" s="14" customFormat="1" ht="11.25">
      <c r="B294" s="165"/>
      <c r="D294" s="152" t="s">
        <v>228</v>
      </c>
      <c r="E294" s="166" t="s">
        <v>1</v>
      </c>
      <c r="F294" s="167" t="s">
        <v>174</v>
      </c>
      <c r="H294" s="168">
        <v>1</v>
      </c>
      <c r="I294" s="169"/>
      <c r="L294" s="165"/>
      <c r="M294" s="170"/>
      <c r="T294" s="171"/>
      <c r="AT294" s="166" t="s">
        <v>228</v>
      </c>
      <c r="AU294" s="166" t="s">
        <v>96</v>
      </c>
      <c r="AV294" s="14" t="s">
        <v>96</v>
      </c>
      <c r="AW294" s="14" t="s">
        <v>42</v>
      </c>
      <c r="AX294" s="14" t="s">
        <v>87</v>
      </c>
      <c r="AY294" s="166" t="s">
        <v>219</v>
      </c>
    </row>
    <row r="295" spans="2:65" s="15" customFormat="1" ht="11.25">
      <c r="B295" s="172"/>
      <c r="D295" s="152" t="s">
        <v>228</v>
      </c>
      <c r="E295" s="173" t="s">
        <v>1</v>
      </c>
      <c r="F295" s="174" t="s">
        <v>262</v>
      </c>
      <c r="H295" s="175">
        <v>1</v>
      </c>
      <c r="I295" s="176"/>
      <c r="L295" s="172"/>
      <c r="M295" s="177"/>
      <c r="T295" s="178"/>
      <c r="AT295" s="173" t="s">
        <v>228</v>
      </c>
      <c r="AU295" s="173" t="s">
        <v>96</v>
      </c>
      <c r="AV295" s="15" t="s">
        <v>226</v>
      </c>
      <c r="AW295" s="15" t="s">
        <v>42</v>
      </c>
      <c r="AX295" s="15" t="s">
        <v>94</v>
      </c>
      <c r="AY295" s="173" t="s">
        <v>219</v>
      </c>
    </row>
    <row r="296" spans="2:65" s="1" customFormat="1" ht="33" customHeight="1">
      <c r="B296" s="33"/>
      <c r="C296" s="138" t="s">
        <v>430</v>
      </c>
      <c r="D296" s="138" t="s">
        <v>221</v>
      </c>
      <c r="E296" s="139" t="s">
        <v>431</v>
      </c>
      <c r="F296" s="140" t="s">
        <v>432</v>
      </c>
      <c r="G296" s="141" t="s">
        <v>382</v>
      </c>
      <c r="H296" s="142">
        <v>1</v>
      </c>
      <c r="I296" s="143"/>
      <c r="J296" s="144">
        <f>ROUND(I296*H296,2)</f>
        <v>0</v>
      </c>
      <c r="K296" s="140" t="s">
        <v>225</v>
      </c>
      <c r="L296" s="33"/>
      <c r="M296" s="145" t="s">
        <v>1</v>
      </c>
      <c r="N296" s="146" t="s">
        <v>52</v>
      </c>
      <c r="P296" s="147">
        <f>O296*H296</f>
        <v>0</v>
      </c>
      <c r="Q296" s="147">
        <v>0</v>
      </c>
      <c r="R296" s="147">
        <f>Q296*H296</f>
        <v>0</v>
      </c>
      <c r="S296" s="147">
        <v>0</v>
      </c>
      <c r="T296" s="148">
        <f>S296*H296</f>
        <v>0</v>
      </c>
      <c r="AR296" s="149" t="s">
        <v>226</v>
      </c>
      <c r="AT296" s="149" t="s">
        <v>221</v>
      </c>
      <c r="AU296" s="149" t="s">
        <v>96</v>
      </c>
      <c r="AY296" s="17" t="s">
        <v>219</v>
      </c>
      <c r="BE296" s="150">
        <f>IF(N296="základní",J296,0)</f>
        <v>0</v>
      </c>
      <c r="BF296" s="150">
        <f>IF(N296="snížená",J296,0)</f>
        <v>0</v>
      </c>
      <c r="BG296" s="150">
        <f>IF(N296="zákl. přenesená",J296,0)</f>
        <v>0</v>
      </c>
      <c r="BH296" s="150">
        <f>IF(N296="sníž. přenesená",J296,0)</f>
        <v>0</v>
      </c>
      <c r="BI296" s="150">
        <f>IF(N296="nulová",J296,0)</f>
        <v>0</v>
      </c>
      <c r="BJ296" s="17" t="s">
        <v>94</v>
      </c>
      <c r="BK296" s="150">
        <f>ROUND(I296*H296,2)</f>
        <v>0</v>
      </c>
      <c r="BL296" s="17" t="s">
        <v>226</v>
      </c>
      <c r="BM296" s="149" t="s">
        <v>433</v>
      </c>
    </row>
    <row r="297" spans="2:65" s="14" customFormat="1" ht="11.25">
      <c r="B297" s="165"/>
      <c r="D297" s="152" t="s">
        <v>228</v>
      </c>
      <c r="E297" s="166" t="s">
        <v>1</v>
      </c>
      <c r="F297" s="167" t="s">
        <v>434</v>
      </c>
      <c r="H297" s="168">
        <v>1</v>
      </c>
      <c r="I297" s="169"/>
      <c r="L297" s="165"/>
      <c r="M297" s="170"/>
      <c r="T297" s="171"/>
      <c r="AT297" s="166" t="s">
        <v>228</v>
      </c>
      <c r="AU297" s="166" t="s">
        <v>96</v>
      </c>
      <c r="AV297" s="14" t="s">
        <v>96</v>
      </c>
      <c r="AW297" s="14" t="s">
        <v>42</v>
      </c>
      <c r="AX297" s="14" t="s">
        <v>94</v>
      </c>
      <c r="AY297" s="166" t="s">
        <v>219</v>
      </c>
    </row>
    <row r="298" spans="2:65" s="1" customFormat="1" ht="37.9" customHeight="1">
      <c r="B298" s="33"/>
      <c r="C298" s="138" t="s">
        <v>435</v>
      </c>
      <c r="D298" s="138" t="s">
        <v>221</v>
      </c>
      <c r="E298" s="139" t="s">
        <v>436</v>
      </c>
      <c r="F298" s="140" t="s">
        <v>437</v>
      </c>
      <c r="G298" s="141" t="s">
        <v>224</v>
      </c>
      <c r="H298" s="142">
        <v>10</v>
      </c>
      <c r="I298" s="143"/>
      <c r="J298" s="144">
        <f>ROUND(I298*H298,2)</f>
        <v>0</v>
      </c>
      <c r="K298" s="140" t="s">
        <v>225</v>
      </c>
      <c r="L298" s="33"/>
      <c r="M298" s="145" t="s">
        <v>1</v>
      </c>
      <c r="N298" s="146" t="s">
        <v>52</v>
      </c>
      <c r="P298" s="147">
        <f>O298*H298</f>
        <v>0</v>
      </c>
      <c r="Q298" s="147">
        <v>0</v>
      </c>
      <c r="R298" s="147">
        <f>Q298*H298</f>
        <v>0</v>
      </c>
      <c r="S298" s="147">
        <v>0</v>
      </c>
      <c r="T298" s="148">
        <f>S298*H298</f>
        <v>0</v>
      </c>
      <c r="AR298" s="149" t="s">
        <v>226</v>
      </c>
      <c r="AT298" s="149" t="s">
        <v>221</v>
      </c>
      <c r="AU298" s="149" t="s">
        <v>96</v>
      </c>
      <c r="AY298" s="17" t="s">
        <v>219</v>
      </c>
      <c r="BE298" s="150">
        <f>IF(N298="základní",J298,0)</f>
        <v>0</v>
      </c>
      <c r="BF298" s="150">
        <f>IF(N298="snížená",J298,0)</f>
        <v>0</v>
      </c>
      <c r="BG298" s="150">
        <f>IF(N298="zákl. přenesená",J298,0)</f>
        <v>0</v>
      </c>
      <c r="BH298" s="150">
        <f>IF(N298="sníž. přenesená",J298,0)</f>
        <v>0</v>
      </c>
      <c r="BI298" s="150">
        <f>IF(N298="nulová",J298,0)</f>
        <v>0</v>
      </c>
      <c r="BJ298" s="17" t="s">
        <v>94</v>
      </c>
      <c r="BK298" s="150">
        <f>ROUND(I298*H298,2)</f>
        <v>0</v>
      </c>
      <c r="BL298" s="17" t="s">
        <v>226</v>
      </c>
      <c r="BM298" s="149" t="s">
        <v>438</v>
      </c>
    </row>
    <row r="299" spans="2:65" s="14" customFormat="1" ht="11.25">
      <c r="B299" s="165"/>
      <c r="D299" s="152" t="s">
        <v>228</v>
      </c>
      <c r="E299" s="166" t="s">
        <v>1</v>
      </c>
      <c r="F299" s="167" t="s">
        <v>169</v>
      </c>
      <c r="H299" s="168">
        <v>10</v>
      </c>
      <c r="I299" s="169"/>
      <c r="L299" s="165"/>
      <c r="M299" s="170"/>
      <c r="T299" s="171"/>
      <c r="AT299" s="166" t="s">
        <v>228</v>
      </c>
      <c r="AU299" s="166" t="s">
        <v>96</v>
      </c>
      <c r="AV299" s="14" t="s">
        <v>96</v>
      </c>
      <c r="AW299" s="14" t="s">
        <v>42</v>
      </c>
      <c r="AX299" s="14" t="s">
        <v>94</v>
      </c>
      <c r="AY299" s="166" t="s">
        <v>219</v>
      </c>
    </row>
    <row r="300" spans="2:65" s="1" customFormat="1" ht="37.9" customHeight="1">
      <c r="B300" s="33"/>
      <c r="C300" s="138" t="s">
        <v>439</v>
      </c>
      <c r="D300" s="138" t="s">
        <v>221</v>
      </c>
      <c r="E300" s="139" t="s">
        <v>440</v>
      </c>
      <c r="F300" s="140" t="s">
        <v>441</v>
      </c>
      <c r="G300" s="141" t="s">
        <v>224</v>
      </c>
      <c r="H300" s="142">
        <v>149</v>
      </c>
      <c r="I300" s="143"/>
      <c r="J300" s="144">
        <f>ROUND(I300*H300,2)</f>
        <v>0</v>
      </c>
      <c r="K300" s="140" t="s">
        <v>442</v>
      </c>
      <c r="L300" s="33"/>
      <c r="M300" s="145" t="s">
        <v>1</v>
      </c>
      <c r="N300" s="146" t="s">
        <v>52</v>
      </c>
      <c r="P300" s="147">
        <f>O300*H300</f>
        <v>0</v>
      </c>
      <c r="Q300" s="147">
        <v>0</v>
      </c>
      <c r="R300" s="147">
        <f>Q300*H300</f>
        <v>0</v>
      </c>
      <c r="S300" s="147">
        <v>0</v>
      </c>
      <c r="T300" s="148">
        <f>S300*H300</f>
        <v>0</v>
      </c>
      <c r="AR300" s="149" t="s">
        <v>226</v>
      </c>
      <c r="AT300" s="149" t="s">
        <v>221</v>
      </c>
      <c r="AU300" s="149" t="s">
        <v>96</v>
      </c>
      <c r="AY300" s="17" t="s">
        <v>219</v>
      </c>
      <c r="BE300" s="150">
        <f>IF(N300="základní",J300,0)</f>
        <v>0</v>
      </c>
      <c r="BF300" s="150">
        <f>IF(N300="snížená",J300,0)</f>
        <v>0</v>
      </c>
      <c r="BG300" s="150">
        <f>IF(N300="zákl. přenesená",J300,0)</f>
        <v>0</v>
      </c>
      <c r="BH300" s="150">
        <f>IF(N300="sníž. přenesená",J300,0)</f>
        <v>0</v>
      </c>
      <c r="BI300" s="150">
        <f>IF(N300="nulová",J300,0)</f>
        <v>0</v>
      </c>
      <c r="BJ300" s="17" t="s">
        <v>94</v>
      </c>
      <c r="BK300" s="150">
        <f>ROUND(I300*H300,2)</f>
        <v>0</v>
      </c>
      <c r="BL300" s="17" t="s">
        <v>226</v>
      </c>
      <c r="BM300" s="149" t="s">
        <v>443</v>
      </c>
    </row>
    <row r="301" spans="2:65" s="14" customFormat="1" ht="11.25">
      <c r="B301" s="165"/>
      <c r="D301" s="152" t="s">
        <v>228</v>
      </c>
      <c r="E301" s="166" t="s">
        <v>1</v>
      </c>
      <c r="F301" s="167" t="s">
        <v>171</v>
      </c>
      <c r="H301" s="168">
        <v>149</v>
      </c>
      <c r="I301" s="169"/>
      <c r="L301" s="165"/>
      <c r="M301" s="170"/>
      <c r="T301" s="171"/>
      <c r="AT301" s="166" t="s">
        <v>228</v>
      </c>
      <c r="AU301" s="166" t="s">
        <v>96</v>
      </c>
      <c r="AV301" s="14" t="s">
        <v>96</v>
      </c>
      <c r="AW301" s="14" t="s">
        <v>42</v>
      </c>
      <c r="AX301" s="14" t="s">
        <v>94</v>
      </c>
      <c r="AY301" s="166" t="s">
        <v>219</v>
      </c>
    </row>
    <row r="302" spans="2:65" s="1" customFormat="1" ht="16.5" customHeight="1">
      <c r="B302" s="33"/>
      <c r="C302" s="138" t="s">
        <v>444</v>
      </c>
      <c r="D302" s="138" t="s">
        <v>221</v>
      </c>
      <c r="E302" s="139" t="s">
        <v>445</v>
      </c>
      <c r="F302" s="140" t="s">
        <v>446</v>
      </c>
      <c r="G302" s="141" t="s">
        <v>382</v>
      </c>
      <c r="H302" s="142">
        <v>1</v>
      </c>
      <c r="I302" s="143"/>
      <c r="J302" s="144">
        <f>ROUND(I302*H302,2)</f>
        <v>0</v>
      </c>
      <c r="K302" s="140" t="s">
        <v>254</v>
      </c>
      <c r="L302" s="33"/>
      <c r="M302" s="145" t="s">
        <v>1</v>
      </c>
      <c r="N302" s="146" t="s">
        <v>52</v>
      </c>
      <c r="P302" s="147">
        <f>O302*H302</f>
        <v>0</v>
      </c>
      <c r="Q302" s="147">
        <v>0</v>
      </c>
      <c r="R302" s="147">
        <f>Q302*H302</f>
        <v>0</v>
      </c>
      <c r="S302" s="147">
        <v>0</v>
      </c>
      <c r="T302" s="148">
        <f>S302*H302</f>
        <v>0</v>
      </c>
      <c r="AR302" s="149" t="s">
        <v>226</v>
      </c>
      <c r="AT302" s="149" t="s">
        <v>221</v>
      </c>
      <c r="AU302" s="149" t="s">
        <v>96</v>
      </c>
      <c r="AY302" s="17" t="s">
        <v>219</v>
      </c>
      <c r="BE302" s="150">
        <f>IF(N302="základní",J302,0)</f>
        <v>0</v>
      </c>
      <c r="BF302" s="150">
        <f>IF(N302="snížená",J302,0)</f>
        <v>0</v>
      </c>
      <c r="BG302" s="150">
        <f>IF(N302="zákl. přenesená",J302,0)</f>
        <v>0</v>
      </c>
      <c r="BH302" s="150">
        <f>IF(N302="sníž. přenesená",J302,0)</f>
        <v>0</v>
      </c>
      <c r="BI302" s="150">
        <f>IF(N302="nulová",J302,0)</f>
        <v>0</v>
      </c>
      <c r="BJ302" s="17" t="s">
        <v>94</v>
      </c>
      <c r="BK302" s="150">
        <f>ROUND(I302*H302,2)</f>
        <v>0</v>
      </c>
      <c r="BL302" s="17" t="s">
        <v>226</v>
      </c>
      <c r="BM302" s="149" t="s">
        <v>447</v>
      </c>
    </row>
    <row r="303" spans="2:65" s="1" customFormat="1" ht="11.25">
      <c r="B303" s="33"/>
      <c r="D303" s="179" t="s">
        <v>256</v>
      </c>
      <c r="F303" s="180" t="s">
        <v>448</v>
      </c>
      <c r="I303" s="181"/>
      <c r="L303" s="33"/>
      <c r="M303" s="182"/>
      <c r="T303" s="57"/>
      <c r="AT303" s="17" t="s">
        <v>256</v>
      </c>
      <c r="AU303" s="17" t="s">
        <v>96</v>
      </c>
    </row>
    <row r="304" spans="2:65" s="12" customFormat="1" ht="11.25">
      <c r="B304" s="151"/>
      <c r="D304" s="152" t="s">
        <v>228</v>
      </c>
      <c r="E304" s="153" t="s">
        <v>1</v>
      </c>
      <c r="F304" s="154" t="s">
        <v>449</v>
      </c>
      <c r="H304" s="153" t="s">
        <v>1</v>
      </c>
      <c r="I304" s="155"/>
      <c r="L304" s="151"/>
      <c r="M304" s="156"/>
      <c r="T304" s="157"/>
      <c r="AT304" s="153" t="s">
        <v>228</v>
      </c>
      <c r="AU304" s="153" t="s">
        <v>96</v>
      </c>
      <c r="AV304" s="12" t="s">
        <v>94</v>
      </c>
      <c r="AW304" s="12" t="s">
        <v>42</v>
      </c>
      <c r="AX304" s="12" t="s">
        <v>87</v>
      </c>
      <c r="AY304" s="153" t="s">
        <v>219</v>
      </c>
    </row>
    <row r="305" spans="2:65" s="12" customFormat="1" ht="11.25">
      <c r="B305" s="151"/>
      <c r="D305" s="152" t="s">
        <v>228</v>
      </c>
      <c r="E305" s="153" t="s">
        <v>1</v>
      </c>
      <c r="F305" s="154" t="s">
        <v>450</v>
      </c>
      <c r="H305" s="153" t="s">
        <v>1</v>
      </c>
      <c r="I305" s="155"/>
      <c r="L305" s="151"/>
      <c r="M305" s="156"/>
      <c r="T305" s="157"/>
      <c r="AT305" s="153" t="s">
        <v>228</v>
      </c>
      <c r="AU305" s="153" t="s">
        <v>96</v>
      </c>
      <c r="AV305" s="12" t="s">
        <v>94</v>
      </c>
      <c r="AW305" s="12" t="s">
        <v>42</v>
      </c>
      <c r="AX305" s="12" t="s">
        <v>87</v>
      </c>
      <c r="AY305" s="153" t="s">
        <v>219</v>
      </c>
    </row>
    <row r="306" spans="2:65" s="12" customFormat="1" ht="11.25">
      <c r="B306" s="151"/>
      <c r="D306" s="152" t="s">
        <v>228</v>
      </c>
      <c r="E306" s="153" t="s">
        <v>1</v>
      </c>
      <c r="F306" s="154" t="s">
        <v>451</v>
      </c>
      <c r="H306" s="153" t="s">
        <v>1</v>
      </c>
      <c r="I306" s="155"/>
      <c r="L306" s="151"/>
      <c r="M306" s="156"/>
      <c r="T306" s="157"/>
      <c r="AT306" s="153" t="s">
        <v>228</v>
      </c>
      <c r="AU306" s="153" t="s">
        <v>96</v>
      </c>
      <c r="AV306" s="12" t="s">
        <v>94</v>
      </c>
      <c r="AW306" s="12" t="s">
        <v>42</v>
      </c>
      <c r="AX306" s="12" t="s">
        <v>87</v>
      </c>
      <c r="AY306" s="153" t="s">
        <v>219</v>
      </c>
    </row>
    <row r="307" spans="2:65" s="12" customFormat="1" ht="11.25">
      <c r="B307" s="151"/>
      <c r="D307" s="152" t="s">
        <v>228</v>
      </c>
      <c r="E307" s="153" t="s">
        <v>1</v>
      </c>
      <c r="F307" s="154" t="s">
        <v>452</v>
      </c>
      <c r="H307" s="153" t="s">
        <v>1</v>
      </c>
      <c r="I307" s="155"/>
      <c r="L307" s="151"/>
      <c r="M307" s="156"/>
      <c r="T307" s="157"/>
      <c r="AT307" s="153" t="s">
        <v>228</v>
      </c>
      <c r="AU307" s="153" t="s">
        <v>96</v>
      </c>
      <c r="AV307" s="12" t="s">
        <v>94</v>
      </c>
      <c r="AW307" s="12" t="s">
        <v>42</v>
      </c>
      <c r="AX307" s="12" t="s">
        <v>87</v>
      </c>
      <c r="AY307" s="153" t="s">
        <v>219</v>
      </c>
    </row>
    <row r="308" spans="2:65" s="12" customFormat="1" ht="11.25">
      <c r="B308" s="151"/>
      <c r="D308" s="152" t="s">
        <v>228</v>
      </c>
      <c r="E308" s="153" t="s">
        <v>1</v>
      </c>
      <c r="F308" s="154" t="s">
        <v>291</v>
      </c>
      <c r="H308" s="153" t="s">
        <v>1</v>
      </c>
      <c r="I308" s="155"/>
      <c r="L308" s="151"/>
      <c r="M308" s="156"/>
      <c r="T308" s="157"/>
      <c r="AT308" s="153" t="s">
        <v>228</v>
      </c>
      <c r="AU308" s="153" t="s">
        <v>96</v>
      </c>
      <c r="AV308" s="12" t="s">
        <v>94</v>
      </c>
      <c r="AW308" s="12" t="s">
        <v>42</v>
      </c>
      <c r="AX308" s="12" t="s">
        <v>87</v>
      </c>
      <c r="AY308" s="153" t="s">
        <v>219</v>
      </c>
    </row>
    <row r="309" spans="2:65" s="13" customFormat="1" ht="11.25">
      <c r="B309" s="158"/>
      <c r="D309" s="152" t="s">
        <v>228</v>
      </c>
      <c r="E309" s="159" t="s">
        <v>1</v>
      </c>
      <c r="F309" s="160" t="s">
        <v>242</v>
      </c>
      <c r="H309" s="161">
        <v>0</v>
      </c>
      <c r="I309" s="162"/>
      <c r="L309" s="158"/>
      <c r="M309" s="163"/>
      <c r="T309" s="164"/>
      <c r="AT309" s="159" t="s">
        <v>228</v>
      </c>
      <c r="AU309" s="159" t="s">
        <v>96</v>
      </c>
      <c r="AV309" s="13" t="s">
        <v>236</v>
      </c>
      <c r="AW309" s="13" t="s">
        <v>42</v>
      </c>
      <c r="AX309" s="13" t="s">
        <v>87</v>
      </c>
      <c r="AY309" s="159" t="s">
        <v>219</v>
      </c>
    </row>
    <row r="310" spans="2:65" s="14" customFormat="1" ht="11.25">
      <c r="B310" s="165"/>
      <c r="D310" s="152" t="s">
        <v>228</v>
      </c>
      <c r="E310" s="166" t="s">
        <v>1</v>
      </c>
      <c r="F310" s="167" t="s">
        <v>453</v>
      </c>
      <c r="H310" s="168">
        <v>1</v>
      </c>
      <c r="I310" s="169"/>
      <c r="L310" s="165"/>
      <c r="M310" s="170"/>
      <c r="T310" s="171"/>
      <c r="AT310" s="166" t="s">
        <v>228</v>
      </c>
      <c r="AU310" s="166" t="s">
        <v>96</v>
      </c>
      <c r="AV310" s="14" t="s">
        <v>96</v>
      </c>
      <c r="AW310" s="14" t="s">
        <v>42</v>
      </c>
      <c r="AX310" s="14" t="s">
        <v>87</v>
      </c>
      <c r="AY310" s="166" t="s">
        <v>219</v>
      </c>
    </row>
    <row r="311" spans="2:65" s="13" customFormat="1" ht="11.25">
      <c r="B311" s="158"/>
      <c r="D311" s="152" t="s">
        <v>228</v>
      </c>
      <c r="E311" s="159" t="s">
        <v>174</v>
      </c>
      <c r="F311" s="160" t="s">
        <v>242</v>
      </c>
      <c r="H311" s="161">
        <v>1</v>
      </c>
      <c r="I311" s="162"/>
      <c r="L311" s="158"/>
      <c r="M311" s="163"/>
      <c r="T311" s="164"/>
      <c r="AT311" s="159" t="s">
        <v>228</v>
      </c>
      <c r="AU311" s="159" t="s">
        <v>96</v>
      </c>
      <c r="AV311" s="13" t="s">
        <v>236</v>
      </c>
      <c r="AW311" s="13" t="s">
        <v>42</v>
      </c>
      <c r="AX311" s="13" t="s">
        <v>87</v>
      </c>
      <c r="AY311" s="159" t="s">
        <v>219</v>
      </c>
    </row>
    <row r="312" spans="2:65" s="15" customFormat="1" ht="11.25">
      <c r="B312" s="172"/>
      <c r="D312" s="152" t="s">
        <v>228</v>
      </c>
      <c r="E312" s="173" t="s">
        <v>1</v>
      </c>
      <c r="F312" s="174" t="s">
        <v>262</v>
      </c>
      <c r="H312" s="175">
        <v>1</v>
      </c>
      <c r="I312" s="176"/>
      <c r="L312" s="172"/>
      <c r="M312" s="177"/>
      <c r="T312" s="178"/>
      <c r="AT312" s="173" t="s">
        <v>228</v>
      </c>
      <c r="AU312" s="173" t="s">
        <v>96</v>
      </c>
      <c r="AV312" s="15" t="s">
        <v>226</v>
      </c>
      <c r="AW312" s="15" t="s">
        <v>42</v>
      </c>
      <c r="AX312" s="15" t="s">
        <v>94</v>
      </c>
      <c r="AY312" s="173" t="s">
        <v>219</v>
      </c>
    </row>
    <row r="313" spans="2:65" s="1" customFormat="1" ht="16.5" customHeight="1">
      <c r="B313" s="33"/>
      <c r="C313" s="138" t="s">
        <v>454</v>
      </c>
      <c r="D313" s="138" t="s">
        <v>221</v>
      </c>
      <c r="E313" s="139" t="s">
        <v>455</v>
      </c>
      <c r="F313" s="140" t="s">
        <v>456</v>
      </c>
      <c r="G313" s="141" t="s">
        <v>382</v>
      </c>
      <c r="H313" s="142">
        <v>1</v>
      </c>
      <c r="I313" s="143"/>
      <c r="J313" s="144">
        <f>ROUND(I313*H313,2)</f>
        <v>0</v>
      </c>
      <c r="K313" s="140" t="s">
        <v>254</v>
      </c>
      <c r="L313" s="33"/>
      <c r="M313" s="145" t="s">
        <v>1</v>
      </c>
      <c r="N313" s="146" t="s">
        <v>52</v>
      </c>
      <c r="P313" s="147">
        <f>O313*H313</f>
        <v>0</v>
      </c>
      <c r="Q313" s="147">
        <v>0</v>
      </c>
      <c r="R313" s="147">
        <f>Q313*H313</f>
        <v>0</v>
      </c>
      <c r="S313" s="147">
        <v>0</v>
      </c>
      <c r="T313" s="148">
        <f>S313*H313</f>
        <v>0</v>
      </c>
      <c r="AR313" s="149" t="s">
        <v>226</v>
      </c>
      <c r="AT313" s="149" t="s">
        <v>221</v>
      </c>
      <c r="AU313" s="149" t="s">
        <v>96</v>
      </c>
      <c r="AY313" s="17" t="s">
        <v>219</v>
      </c>
      <c r="BE313" s="150">
        <f>IF(N313="základní",J313,0)</f>
        <v>0</v>
      </c>
      <c r="BF313" s="150">
        <f>IF(N313="snížená",J313,0)</f>
        <v>0</v>
      </c>
      <c r="BG313" s="150">
        <f>IF(N313="zákl. přenesená",J313,0)</f>
        <v>0</v>
      </c>
      <c r="BH313" s="150">
        <f>IF(N313="sníž. přenesená",J313,0)</f>
        <v>0</v>
      </c>
      <c r="BI313" s="150">
        <f>IF(N313="nulová",J313,0)</f>
        <v>0</v>
      </c>
      <c r="BJ313" s="17" t="s">
        <v>94</v>
      </c>
      <c r="BK313" s="150">
        <f>ROUND(I313*H313,2)</f>
        <v>0</v>
      </c>
      <c r="BL313" s="17" t="s">
        <v>226</v>
      </c>
      <c r="BM313" s="149" t="s">
        <v>457</v>
      </c>
    </row>
    <row r="314" spans="2:65" s="1" customFormat="1" ht="11.25">
      <c r="B314" s="33"/>
      <c r="D314" s="179" t="s">
        <v>256</v>
      </c>
      <c r="F314" s="180" t="s">
        <v>458</v>
      </c>
      <c r="I314" s="181"/>
      <c r="L314" s="33"/>
      <c r="M314" s="182"/>
      <c r="T314" s="57"/>
      <c r="AT314" s="17" t="s">
        <v>256</v>
      </c>
      <c r="AU314" s="17" t="s">
        <v>96</v>
      </c>
    </row>
    <row r="315" spans="2:65" s="14" customFormat="1" ht="11.25">
      <c r="B315" s="165"/>
      <c r="D315" s="152" t="s">
        <v>228</v>
      </c>
      <c r="E315" s="166" t="s">
        <v>1</v>
      </c>
      <c r="F315" s="167" t="s">
        <v>459</v>
      </c>
      <c r="H315" s="168">
        <v>1</v>
      </c>
      <c r="I315" s="169"/>
      <c r="L315" s="165"/>
      <c r="M315" s="170"/>
      <c r="T315" s="171"/>
      <c r="AT315" s="166" t="s">
        <v>228</v>
      </c>
      <c r="AU315" s="166" t="s">
        <v>96</v>
      </c>
      <c r="AV315" s="14" t="s">
        <v>96</v>
      </c>
      <c r="AW315" s="14" t="s">
        <v>42</v>
      </c>
      <c r="AX315" s="14" t="s">
        <v>87</v>
      </c>
      <c r="AY315" s="166" t="s">
        <v>219</v>
      </c>
    </row>
    <row r="316" spans="2:65" s="13" customFormat="1" ht="11.25">
      <c r="B316" s="158"/>
      <c r="D316" s="152" t="s">
        <v>228</v>
      </c>
      <c r="E316" s="159" t="s">
        <v>175</v>
      </c>
      <c r="F316" s="160" t="s">
        <v>242</v>
      </c>
      <c r="H316" s="161">
        <v>1</v>
      </c>
      <c r="I316" s="162"/>
      <c r="L316" s="158"/>
      <c r="M316" s="163"/>
      <c r="T316" s="164"/>
      <c r="AT316" s="159" t="s">
        <v>228</v>
      </c>
      <c r="AU316" s="159" t="s">
        <v>96</v>
      </c>
      <c r="AV316" s="13" t="s">
        <v>236</v>
      </c>
      <c r="AW316" s="13" t="s">
        <v>42</v>
      </c>
      <c r="AX316" s="13" t="s">
        <v>94</v>
      </c>
      <c r="AY316" s="159" t="s">
        <v>219</v>
      </c>
    </row>
    <row r="317" spans="2:65" s="1" customFormat="1" ht="21.75" customHeight="1">
      <c r="B317" s="33"/>
      <c r="C317" s="138" t="s">
        <v>460</v>
      </c>
      <c r="D317" s="138" t="s">
        <v>221</v>
      </c>
      <c r="E317" s="139" t="s">
        <v>461</v>
      </c>
      <c r="F317" s="140" t="s">
        <v>462</v>
      </c>
      <c r="G317" s="141" t="s">
        <v>382</v>
      </c>
      <c r="H317" s="142">
        <v>1</v>
      </c>
      <c r="I317" s="143"/>
      <c r="J317" s="144">
        <f>ROUND(I317*H317,2)</f>
        <v>0</v>
      </c>
      <c r="K317" s="140" t="s">
        <v>254</v>
      </c>
      <c r="L317" s="33"/>
      <c r="M317" s="145" t="s">
        <v>1</v>
      </c>
      <c r="N317" s="146" t="s">
        <v>52</v>
      </c>
      <c r="P317" s="147">
        <f>O317*H317</f>
        <v>0</v>
      </c>
      <c r="Q317" s="147">
        <v>0</v>
      </c>
      <c r="R317" s="147">
        <f>Q317*H317</f>
        <v>0</v>
      </c>
      <c r="S317" s="147">
        <v>0</v>
      </c>
      <c r="T317" s="148">
        <f>S317*H317</f>
        <v>0</v>
      </c>
      <c r="AR317" s="149" t="s">
        <v>226</v>
      </c>
      <c r="AT317" s="149" t="s">
        <v>221</v>
      </c>
      <c r="AU317" s="149" t="s">
        <v>96</v>
      </c>
      <c r="AY317" s="17" t="s">
        <v>219</v>
      </c>
      <c r="BE317" s="150">
        <f>IF(N317="základní",J317,0)</f>
        <v>0</v>
      </c>
      <c r="BF317" s="150">
        <f>IF(N317="snížená",J317,0)</f>
        <v>0</v>
      </c>
      <c r="BG317" s="150">
        <f>IF(N317="zákl. přenesená",J317,0)</f>
        <v>0</v>
      </c>
      <c r="BH317" s="150">
        <f>IF(N317="sníž. přenesená",J317,0)</f>
        <v>0</v>
      </c>
      <c r="BI317" s="150">
        <f>IF(N317="nulová",J317,0)</f>
        <v>0</v>
      </c>
      <c r="BJ317" s="17" t="s">
        <v>94</v>
      </c>
      <c r="BK317" s="150">
        <f>ROUND(I317*H317,2)</f>
        <v>0</v>
      </c>
      <c r="BL317" s="17" t="s">
        <v>226</v>
      </c>
      <c r="BM317" s="149" t="s">
        <v>463</v>
      </c>
    </row>
    <row r="318" spans="2:65" s="1" customFormat="1" ht="11.25">
      <c r="B318" s="33"/>
      <c r="D318" s="179" t="s">
        <v>256</v>
      </c>
      <c r="F318" s="180" t="s">
        <v>464</v>
      </c>
      <c r="I318" s="181"/>
      <c r="L318" s="33"/>
      <c r="M318" s="182"/>
      <c r="T318" s="57"/>
      <c r="AT318" s="17" t="s">
        <v>256</v>
      </c>
      <c r="AU318" s="17" t="s">
        <v>96</v>
      </c>
    </row>
    <row r="319" spans="2:65" s="12" customFormat="1" ht="11.25">
      <c r="B319" s="151"/>
      <c r="D319" s="152" t="s">
        <v>228</v>
      </c>
      <c r="E319" s="153" t="s">
        <v>1</v>
      </c>
      <c r="F319" s="154" t="s">
        <v>465</v>
      </c>
      <c r="H319" s="153" t="s">
        <v>1</v>
      </c>
      <c r="I319" s="155"/>
      <c r="L319" s="151"/>
      <c r="M319" s="156"/>
      <c r="T319" s="157"/>
      <c r="AT319" s="153" t="s">
        <v>228</v>
      </c>
      <c r="AU319" s="153" t="s">
        <v>96</v>
      </c>
      <c r="AV319" s="12" t="s">
        <v>94</v>
      </c>
      <c r="AW319" s="12" t="s">
        <v>42</v>
      </c>
      <c r="AX319" s="12" t="s">
        <v>87</v>
      </c>
      <c r="AY319" s="153" t="s">
        <v>219</v>
      </c>
    </row>
    <row r="320" spans="2:65" s="14" customFormat="1" ht="11.25">
      <c r="B320" s="165"/>
      <c r="D320" s="152" t="s">
        <v>228</v>
      </c>
      <c r="E320" s="166" t="s">
        <v>1</v>
      </c>
      <c r="F320" s="167" t="s">
        <v>174</v>
      </c>
      <c r="H320" s="168">
        <v>1</v>
      </c>
      <c r="I320" s="169"/>
      <c r="L320" s="165"/>
      <c r="M320" s="170"/>
      <c r="T320" s="171"/>
      <c r="AT320" s="166" t="s">
        <v>228</v>
      </c>
      <c r="AU320" s="166" t="s">
        <v>96</v>
      </c>
      <c r="AV320" s="14" t="s">
        <v>96</v>
      </c>
      <c r="AW320" s="14" t="s">
        <v>42</v>
      </c>
      <c r="AX320" s="14" t="s">
        <v>94</v>
      </c>
      <c r="AY320" s="166" t="s">
        <v>219</v>
      </c>
    </row>
    <row r="321" spans="2:65" s="1" customFormat="1" ht="21.75" customHeight="1">
      <c r="B321" s="33"/>
      <c r="C321" s="138" t="s">
        <v>466</v>
      </c>
      <c r="D321" s="138" t="s">
        <v>221</v>
      </c>
      <c r="E321" s="139" t="s">
        <v>467</v>
      </c>
      <c r="F321" s="140" t="s">
        <v>468</v>
      </c>
      <c r="G321" s="141" t="s">
        <v>382</v>
      </c>
      <c r="H321" s="142">
        <v>1</v>
      </c>
      <c r="I321" s="143"/>
      <c r="J321" s="144">
        <f>ROUND(I321*H321,2)</f>
        <v>0</v>
      </c>
      <c r="K321" s="140" t="s">
        <v>254</v>
      </c>
      <c r="L321" s="33"/>
      <c r="M321" s="145" t="s">
        <v>1</v>
      </c>
      <c r="N321" s="146" t="s">
        <v>52</v>
      </c>
      <c r="P321" s="147">
        <f>O321*H321</f>
        <v>0</v>
      </c>
      <c r="Q321" s="147">
        <v>0</v>
      </c>
      <c r="R321" s="147">
        <f>Q321*H321</f>
        <v>0</v>
      </c>
      <c r="S321" s="147">
        <v>0</v>
      </c>
      <c r="T321" s="148">
        <f>S321*H321</f>
        <v>0</v>
      </c>
      <c r="AR321" s="149" t="s">
        <v>226</v>
      </c>
      <c r="AT321" s="149" t="s">
        <v>221</v>
      </c>
      <c r="AU321" s="149" t="s">
        <v>96</v>
      </c>
      <c r="AY321" s="17" t="s">
        <v>219</v>
      </c>
      <c r="BE321" s="150">
        <f>IF(N321="základní",J321,0)</f>
        <v>0</v>
      </c>
      <c r="BF321" s="150">
        <f>IF(N321="snížená",J321,0)</f>
        <v>0</v>
      </c>
      <c r="BG321" s="150">
        <f>IF(N321="zákl. přenesená",J321,0)</f>
        <v>0</v>
      </c>
      <c r="BH321" s="150">
        <f>IF(N321="sníž. přenesená",J321,0)</f>
        <v>0</v>
      </c>
      <c r="BI321" s="150">
        <f>IF(N321="nulová",J321,0)</f>
        <v>0</v>
      </c>
      <c r="BJ321" s="17" t="s">
        <v>94</v>
      </c>
      <c r="BK321" s="150">
        <f>ROUND(I321*H321,2)</f>
        <v>0</v>
      </c>
      <c r="BL321" s="17" t="s">
        <v>226</v>
      </c>
      <c r="BM321" s="149" t="s">
        <v>469</v>
      </c>
    </row>
    <row r="322" spans="2:65" s="1" customFormat="1" ht="11.25">
      <c r="B322" s="33"/>
      <c r="D322" s="179" t="s">
        <v>256</v>
      </c>
      <c r="F322" s="180" t="s">
        <v>470</v>
      </c>
      <c r="I322" s="181"/>
      <c r="L322" s="33"/>
      <c r="M322" s="182"/>
      <c r="T322" s="57"/>
      <c r="AT322" s="17" t="s">
        <v>256</v>
      </c>
      <c r="AU322" s="17" t="s">
        <v>96</v>
      </c>
    </row>
    <row r="323" spans="2:65" s="12" customFormat="1" ht="11.25">
      <c r="B323" s="151"/>
      <c r="D323" s="152" t="s">
        <v>228</v>
      </c>
      <c r="E323" s="153" t="s">
        <v>1</v>
      </c>
      <c r="F323" s="154" t="s">
        <v>465</v>
      </c>
      <c r="H323" s="153" t="s">
        <v>1</v>
      </c>
      <c r="I323" s="155"/>
      <c r="L323" s="151"/>
      <c r="M323" s="156"/>
      <c r="T323" s="157"/>
      <c r="AT323" s="153" t="s">
        <v>228</v>
      </c>
      <c r="AU323" s="153" t="s">
        <v>96</v>
      </c>
      <c r="AV323" s="12" t="s">
        <v>94</v>
      </c>
      <c r="AW323" s="12" t="s">
        <v>42</v>
      </c>
      <c r="AX323" s="12" t="s">
        <v>87</v>
      </c>
      <c r="AY323" s="153" t="s">
        <v>219</v>
      </c>
    </row>
    <row r="324" spans="2:65" s="14" customFormat="1" ht="11.25">
      <c r="B324" s="165"/>
      <c r="D324" s="152" t="s">
        <v>228</v>
      </c>
      <c r="E324" s="166" t="s">
        <v>1</v>
      </c>
      <c r="F324" s="167" t="s">
        <v>434</v>
      </c>
      <c r="H324" s="168">
        <v>1</v>
      </c>
      <c r="I324" s="169"/>
      <c r="L324" s="165"/>
      <c r="M324" s="170"/>
      <c r="T324" s="171"/>
      <c r="AT324" s="166" t="s">
        <v>228</v>
      </c>
      <c r="AU324" s="166" t="s">
        <v>96</v>
      </c>
      <c r="AV324" s="14" t="s">
        <v>96</v>
      </c>
      <c r="AW324" s="14" t="s">
        <v>42</v>
      </c>
      <c r="AX324" s="14" t="s">
        <v>94</v>
      </c>
      <c r="AY324" s="166" t="s">
        <v>219</v>
      </c>
    </row>
    <row r="325" spans="2:65" s="1" customFormat="1" ht="24.2" customHeight="1">
      <c r="B325" s="33"/>
      <c r="C325" s="183" t="s">
        <v>471</v>
      </c>
      <c r="D325" s="183" t="s">
        <v>472</v>
      </c>
      <c r="E325" s="184" t="s">
        <v>473</v>
      </c>
      <c r="F325" s="185" t="s">
        <v>474</v>
      </c>
      <c r="G325" s="186" t="s">
        <v>272</v>
      </c>
      <c r="H325" s="187">
        <v>1.2</v>
      </c>
      <c r="I325" s="188"/>
      <c r="J325" s="189">
        <f>ROUND(I325*H325,2)</f>
        <v>0</v>
      </c>
      <c r="K325" s="185" t="s">
        <v>225</v>
      </c>
      <c r="L325" s="190"/>
      <c r="M325" s="191" t="s">
        <v>1</v>
      </c>
      <c r="N325" s="192" t="s">
        <v>52</v>
      </c>
      <c r="P325" s="147">
        <f>O325*H325</f>
        <v>0</v>
      </c>
      <c r="Q325" s="147">
        <v>1</v>
      </c>
      <c r="R325" s="147">
        <f>Q325*H325</f>
        <v>1.2</v>
      </c>
      <c r="S325" s="147">
        <v>0</v>
      </c>
      <c r="T325" s="148">
        <f>S325*H325</f>
        <v>0</v>
      </c>
      <c r="AR325" s="149" t="s">
        <v>295</v>
      </c>
      <c r="AT325" s="149" t="s">
        <v>472</v>
      </c>
      <c r="AU325" s="149" t="s">
        <v>96</v>
      </c>
      <c r="AY325" s="17" t="s">
        <v>219</v>
      </c>
      <c r="BE325" s="150">
        <f>IF(N325="základní",J325,0)</f>
        <v>0</v>
      </c>
      <c r="BF325" s="150">
        <f>IF(N325="snížená",J325,0)</f>
        <v>0</v>
      </c>
      <c r="BG325" s="150">
        <f>IF(N325="zákl. přenesená",J325,0)</f>
        <v>0</v>
      </c>
      <c r="BH325" s="150">
        <f>IF(N325="sníž. přenesená",J325,0)</f>
        <v>0</v>
      </c>
      <c r="BI325" s="150">
        <f>IF(N325="nulová",J325,0)</f>
        <v>0</v>
      </c>
      <c r="BJ325" s="17" t="s">
        <v>94</v>
      </c>
      <c r="BK325" s="150">
        <f>ROUND(I325*H325,2)</f>
        <v>0</v>
      </c>
      <c r="BL325" s="17" t="s">
        <v>226</v>
      </c>
      <c r="BM325" s="149" t="s">
        <v>475</v>
      </c>
    </row>
    <row r="326" spans="2:65" s="12" customFormat="1" ht="11.25">
      <c r="B326" s="151"/>
      <c r="D326" s="152" t="s">
        <v>228</v>
      </c>
      <c r="E326" s="153" t="s">
        <v>1</v>
      </c>
      <c r="F326" s="154" t="s">
        <v>476</v>
      </c>
      <c r="H326" s="153" t="s">
        <v>1</v>
      </c>
      <c r="I326" s="155"/>
      <c r="L326" s="151"/>
      <c r="M326" s="156"/>
      <c r="T326" s="157"/>
      <c r="AT326" s="153" t="s">
        <v>228</v>
      </c>
      <c r="AU326" s="153" t="s">
        <v>96</v>
      </c>
      <c r="AV326" s="12" t="s">
        <v>94</v>
      </c>
      <c r="AW326" s="12" t="s">
        <v>42</v>
      </c>
      <c r="AX326" s="12" t="s">
        <v>87</v>
      </c>
      <c r="AY326" s="153" t="s">
        <v>219</v>
      </c>
    </row>
    <row r="327" spans="2:65" s="12" customFormat="1" ht="11.25">
      <c r="B327" s="151"/>
      <c r="D327" s="152" t="s">
        <v>228</v>
      </c>
      <c r="E327" s="153" t="s">
        <v>1</v>
      </c>
      <c r="F327" s="154" t="s">
        <v>477</v>
      </c>
      <c r="H327" s="153" t="s">
        <v>1</v>
      </c>
      <c r="I327" s="155"/>
      <c r="L327" s="151"/>
      <c r="M327" s="156"/>
      <c r="T327" s="157"/>
      <c r="AT327" s="153" t="s">
        <v>228</v>
      </c>
      <c r="AU327" s="153" t="s">
        <v>96</v>
      </c>
      <c r="AV327" s="12" t="s">
        <v>94</v>
      </c>
      <c r="AW327" s="12" t="s">
        <v>42</v>
      </c>
      <c r="AX327" s="12" t="s">
        <v>87</v>
      </c>
      <c r="AY327" s="153" t="s">
        <v>219</v>
      </c>
    </row>
    <row r="328" spans="2:65" s="14" customFormat="1" ht="11.25">
      <c r="B328" s="165"/>
      <c r="D328" s="152" t="s">
        <v>228</v>
      </c>
      <c r="E328" s="166" t="s">
        <v>1</v>
      </c>
      <c r="F328" s="167" t="s">
        <v>478</v>
      </c>
      <c r="H328" s="168">
        <v>1.2</v>
      </c>
      <c r="I328" s="169"/>
      <c r="L328" s="165"/>
      <c r="M328" s="170"/>
      <c r="T328" s="171"/>
      <c r="AT328" s="166" t="s">
        <v>228</v>
      </c>
      <c r="AU328" s="166" t="s">
        <v>96</v>
      </c>
      <c r="AV328" s="14" t="s">
        <v>96</v>
      </c>
      <c r="AW328" s="14" t="s">
        <v>42</v>
      </c>
      <c r="AX328" s="14" t="s">
        <v>87</v>
      </c>
      <c r="AY328" s="166" t="s">
        <v>219</v>
      </c>
    </row>
    <row r="329" spans="2:65" s="15" customFormat="1" ht="11.25">
      <c r="B329" s="172"/>
      <c r="D329" s="152" t="s">
        <v>228</v>
      </c>
      <c r="E329" s="173" t="s">
        <v>1</v>
      </c>
      <c r="F329" s="174" t="s">
        <v>262</v>
      </c>
      <c r="H329" s="175">
        <v>1.2</v>
      </c>
      <c r="I329" s="176"/>
      <c r="L329" s="172"/>
      <c r="M329" s="177"/>
      <c r="T329" s="178"/>
      <c r="AT329" s="173" t="s">
        <v>228</v>
      </c>
      <c r="AU329" s="173" t="s">
        <v>96</v>
      </c>
      <c r="AV329" s="15" t="s">
        <v>226</v>
      </c>
      <c r="AW329" s="15" t="s">
        <v>42</v>
      </c>
      <c r="AX329" s="15" t="s">
        <v>94</v>
      </c>
      <c r="AY329" s="173" t="s">
        <v>219</v>
      </c>
    </row>
    <row r="330" spans="2:65" s="1" customFormat="1" ht="33" customHeight="1">
      <c r="B330" s="33"/>
      <c r="C330" s="138" t="s">
        <v>479</v>
      </c>
      <c r="D330" s="138" t="s">
        <v>221</v>
      </c>
      <c r="E330" s="139" t="s">
        <v>480</v>
      </c>
      <c r="F330" s="140" t="s">
        <v>481</v>
      </c>
      <c r="G330" s="141" t="s">
        <v>382</v>
      </c>
      <c r="H330" s="142">
        <v>1</v>
      </c>
      <c r="I330" s="143"/>
      <c r="J330" s="144">
        <f>ROUND(I330*H330,2)</f>
        <v>0</v>
      </c>
      <c r="K330" s="140" t="s">
        <v>225</v>
      </c>
      <c r="L330" s="33"/>
      <c r="M330" s="145" t="s">
        <v>1</v>
      </c>
      <c r="N330" s="146" t="s">
        <v>52</v>
      </c>
      <c r="P330" s="147">
        <f>O330*H330</f>
        <v>0</v>
      </c>
      <c r="Q330" s="147">
        <v>0</v>
      </c>
      <c r="R330" s="147">
        <f>Q330*H330</f>
        <v>0</v>
      </c>
      <c r="S330" s="147">
        <v>0</v>
      </c>
      <c r="T330" s="148">
        <f>S330*H330</f>
        <v>0</v>
      </c>
      <c r="AR330" s="149" t="s">
        <v>226</v>
      </c>
      <c r="AT330" s="149" t="s">
        <v>221</v>
      </c>
      <c r="AU330" s="149" t="s">
        <v>96</v>
      </c>
      <c r="AY330" s="17" t="s">
        <v>219</v>
      </c>
      <c r="BE330" s="150">
        <f>IF(N330="základní",J330,0)</f>
        <v>0</v>
      </c>
      <c r="BF330" s="150">
        <f>IF(N330="snížená",J330,0)</f>
        <v>0</v>
      </c>
      <c r="BG330" s="150">
        <f>IF(N330="zákl. přenesená",J330,0)</f>
        <v>0</v>
      </c>
      <c r="BH330" s="150">
        <f>IF(N330="sníž. přenesená",J330,0)</f>
        <v>0</v>
      </c>
      <c r="BI330" s="150">
        <f>IF(N330="nulová",J330,0)</f>
        <v>0</v>
      </c>
      <c r="BJ330" s="17" t="s">
        <v>94</v>
      </c>
      <c r="BK330" s="150">
        <f>ROUND(I330*H330,2)</f>
        <v>0</v>
      </c>
      <c r="BL330" s="17" t="s">
        <v>226</v>
      </c>
      <c r="BM330" s="149" t="s">
        <v>482</v>
      </c>
    </row>
    <row r="331" spans="2:65" s="12" customFormat="1" ht="11.25">
      <c r="B331" s="151"/>
      <c r="D331" s="152" t="s">
        <v>228</v>
      </c>
      <c r="E331" s="153" t="s">
        <v>1</v>
      </c>
      <c r="F331" s="154" t="s">
        <v>427</v>
      </c>
      <c r="H331" s="153" t="s">
        <v>1</v>
      </c>
      <c r="I331" s="155"/>
      <c r="L331" s="151"/>
      <c r="M331" s="156"/>
      <c r="T331" s="157"/>
      <c r="AT331" s="153" t="s">
        <v>228</v>
      </c>
      <c r="AU331" s="153" t="s">
        <v>96</v>
      </c>
      <c r="AV331" s="12" t="s">
        <v>94</v>
      </c>
      <c r="AW331" s="12" t="s">
        <v>42</v>
      </c>
      <c r="AX331" s="12" t="s">
        <v>87</v>
      </c>
      <c r="AY331" s="153" t="s">
        <v>219</v>
      </c>
    </row>
    <row r="332" spans="2:65" s="12" customFormat="1" ht="11.25">
      <c r="B332" s="151"/>
      <c r="D332" s="152" t="s">
        <v>228</v>
      </c>
      <c r="E332" s="153" t="s">
        <v>1</v>
      </c>
      <c r="F332" s="154" t="s">
        <v>428</v>
      </c>
      <c r="H332" s="153" t="s">
        <v>1</v>
      </c>
      <c r="I332" s="155"/>
      <c r="L332" s="151"/>
      <c r="M332" s="156"/>
      <c r="T332" s="157"/>
      <c r="AT332" s="153" t="s">
        <v>228</v>
      </c>
      <c r="AU332" s="153" t="s">
        <v>96</v>
      </c>
      <c r="AV332" s="12" t="s">
        <v>94</v>
      </c>
      <c r="AW332" s="12" t="s">
        <v>42</v>
      </c>
      <c r="AX332" s="12" t="s">
        <v>87</v>
      </c>
      <c r="AY332" s="153" t="s">
        <v>219</v>
      </c>
    </row>
    <row r="333" spans="2:65" s="12" customFormat="1" ht="11.25">
      <c r="B333" s="151"/>
      <c r="D333" s="152" t="s">
        <v>228</v>
      </c>
      <c r="E333" s="153" t="s">
        <v>1</v>
      </c>
      <c r="F333" s="154" t="s">
        <v>483</v>
      </c>
      <c r="H333" s="153" t="s">
        <v>1</v>
      </c>
      <c r="I333" s="155"/>
      <c r="L333" s="151"/>
      <c r="M333" s="156"/>
      <c r="T333" s="157"/>
      <c r="AT333" s="153" t="s">
        <v>228</v>
      </c>
      <c r="AU333" s="153" t="s">
        <v>96</v>
      </c>
      <c r="AV333" s="12" t="s">
        <v>94</v>
      </c>
      <c r="AW333" s="12" t="s">
        <v>42</v>
      </c>
      <c r="AX333" s="12" t="s">
        <v>87</v>
      </c>
      <c r="AY333" s="153" t="s">
        <v>219</v>
      </c>
    </row>
    <row r="334" spans="2:65" s="14" customFormat="1" ht="11.25">
      <c r="B334" s="165"/>
      <c r="D334" s="152" t="s">
        <v>228</v>
      </c>
      <c r="E334" s="166" t="s">
        <v>1</v>
      </c>
      <c r="F334" s="167" t="s">
        <v>174</v>
      </c>
      <c r="H334" s="168">
        <v>1</v>
      </c>
      <c r="I334" s="169"/>
      <c r="L334" s="165"/>
      <c r="M334" s="170"/>
      <c r="T334" s="171"/>
      <c r="AT334" s="166" t="s">
        <v>228</v>
      </c>
      <c r="AU334" s="166" t="s">
        <v>96</v>
      </c>
      <c r="AV334" s="14" t="s">
        <v>96</v>
      </c>
      <c r="AW334" s="14" t="s">
        <v>42</v>
      </c>
      <c r="AX334" s="14" t="s">
        <v>87</v>
      </c>
      <c r="AY334" s="166" t="s">
        <v>219</v>
      </c>
    </row>
    <row r="335" spans="2:65" s="15" customFormat="1" ht="11.25">
      <c r="B335" s="172"/>
      <c r="D335" s="152" t="s">
        <v>228</v>
      </c>
      <c r="E335" s="173" t="s">
        <v>1</v>
      </c>
      <c r="F335" s="174" t="s">
        <v>262</v>
      </c>
      <c r="H335" s="175">
        <v>1</v>
      </c>
      <c r="I335" s="176"/>
      <c r="L335" s="172"/>
      <c r="M335" s="177"/>
      <c r="T335" s="178"/>
      <c r="AT335" s="173" t="s">
        <v>228</v>
      </c>
      <c r="AU335" s="173" t="s">
        <v>96</v>
      </c>
      <c r="AV335" s="15" t="s">
        <v>226</v>
      </c>
      <c r="AW335" s="15" t="s">
        <v>42</v>
      </c>
      <c r="AX335" s="15" t="s">
        <v>94</v>
      </c>
      <c r="AY335" s="173" t="s">
        <v>219</v>
      </c>
    </row>
    <row r="336" spans="2:65" s="1" customFormat="1" ht="33" customHeight="1">
      <c r="B336" s="33"/>
      <c r="C336" s="138" t="s">
        <v>484</v>
      </c>
      <c r="D336" s="138" t="s">
        <v>221</v>
      </c>
      <c r="E336" s="139" t="s">
        <v>485</v>
      </c>
      <c r="F336" s="140" t="s">
        <v>486</v>
      </c>
      <c r="G336" s="141" t="s">
        <v>382</v>
      </c>
      <c r="H336" s="142">
        <v>1</v>
      </c>
      <c r="I336" s="143"/>
      <c r="J336" s="144">
        <f>ROUND(I336*H336,2)</f>
        <v>0</v>
      </c>
      <c r="K336" s="140" t="s">
        <v>225</v>
      </c>
      <c r="L336" s="33"/>
      <c r="M336" s="145" t="s">
        <v>1</v>
      </c>
      <c r="N336" s="146" t="s">
        <v>52</v>
      </c>
      <c r="P336" s="147">
        <f>O336*H336</f>
        <v>0</v>
      </c>
      <c r="Q336" s="147">
        <v>1E-3</v>
      </c>
      <c r="R336" s="147">
        <f>Q336*H336</f>
        <v>1E-3</v>
      </c>
      <c r="S336" s="147">
        <v>0</v>
      </c>
      <c r="T336" s="148">
        <f>S336*H336</f>
        <v>0</v>
      </c>
      <c r="AR336" s="149" t="s">
        <v>226</v>
      </c>
      <c r="AT336" s="149" t="s">
        <v>221</v>
      </c>
      <c r="AU336" s="149" t="s">
        <v>96</v>
      </c>
      <c r="AY336" s="17" t="s">
        <v>219</v>
      </c>
      <c r="BE336" s="150">
        <f>IF(N336="základní",J336,0)</f>
        <v>0</v>
      </c>
      <c r="BF336" s="150">
        <f>IF(N336="snížená",J336,0)</f>
        <v>0</v>
      </c>
      <c r="BG336" s="150">
        <f>IF(N336="zákl. přenesená",J336,0)</f>
        <v>0</v>
      </c>
      <c r="BH336" s="150">
        <f>IF(N336="sníž. přenesená",J336,0)</f>
        <v>0</v>
      </c>
      <c r="BI336" s="150">
        <f>IF(N336="nulová",J336,0)</f>
        <v>0</v>
      </c>
      <c r="BJ336" s="17" t="s">
        <v>94</v>
      </c>
      <c r="BK336" s="150">
        <f>ROUND(I336*H336,2)</f>
        <v>0</v>
      </c>
      <c r="BL336" s="17" t="s">
        <v>226</v>
      </c>
      <c r="BM336" s="149" t="s">
        <v>487</v>
      </c>
    </row>
    <row r="337" spans="2:65" s="14" customFormat="1" ht="11.25">
      <c r="B337" s="165"/>
      <c r="D337" s="152" t="s">
        <v>228</v>
      </c>
      <c r="E337" s="166" t="s">
        <v>1</v>
      </c>
      <c r="F337" s="167" t="s">
        <v>175</v>
      </c>
      <c r="H337" s="168">
        <v>1</v>
      </c>
      <c r="I337" s="169"/>
      <c r="L337" s="165"/>
      <c r="M337" s="170"/>
      <c r="T337" s="171"/>
      <c r="AT337" s="166" t="s">
        <v>228</v>
      </c>
      <c r="AU337" s="166" t="s">
        <v>96</v>
      </c>
      <c r="AV337" s="14" t="s">
        <v>96</v>
      </c>
      <c r="AW337" s="14" t="s">
        <v>42</v>
      </c>
      <c r="AX337" s="14" t="s">
        <v>94</v>
      </c>
      <c r="AY337" s="166" t="s">
        <v>219</v>
      </c>
    </row>
    <row r="338" spans="2:65" s="1" customFormat="1" ht="16.5" customHeight="1">
      <c r="B338" s="33"/>
      <c r="C338" s="138" t="s">
        <v>488</v>
      </c>
      <c r="D338" s="138" t="s">
        <v>221</v>
      </c>
      <c r="E338" s="139" t="s">
        <v>489</v>
      </c>
      <c r="F338" s="140" t="s">
        <v>490</v>
      </c>
      <c r="G338" s="141" t="s">
        <v>382</v>
      </c>
      <c r="H338" s="142">
        <v>1</v>
      </c>
      <c r="I338" s="143"/>
      <c r="J338" s="144">
        <f>ROUND(I338*H338,2)</f>
        <v>0</v>
      </c>
      <c r="K338" s="140" t="s">
        <v>254</v>
      </c>
      <c r="L338" s="33"/>
      <c r="M338" s="145" t="s">
        <v>1</v>
      </c>
      <c r="N338" s="146" t="s">
        <v>52</v>
      </c>
      <c r="P338" s="147">
        <f>O338*H338</f>
        <v>0</v>
      </c>
      <c r="Q338" s="147">
        <v>0</v>
      </c>
      <c r="R338" s="147">
        <f>Q338*H338</f>
        <v>0</v>
      </c>
      <c r="S338" s="147">
        <v>0</v>
      </c>
      <c r="T338" s="148">
        <f>S338*H338</f>
        <v>0</v>
      </c>
      <c r="AR338" s="149" t="s">
        <v>226</v>
      </c>
      <c r="AT338" s="149" t="s">
        <v>221</v>
      </c>
      <c r="AU338" s="149" t="s">
        <v>96</v>
      </c>
      <c r="AY338" s="17" t="s">
        <v>219</v>
      </c>
      <c r="BE338" s="150">
        <f>IF(N338="základní",J338,0)</f>
        <v>0</v>
      </c>
      <c r="BF338" s="150">
        <f>IF(N338="snížená",J338,0)</f>
        <v>0</v>
      </c>
      <c r="BG338" s="150">
        <f>IF(N338="zákl. přenesená",J338,0)</f>
        <v>0</v>
      </c>
      <c r="BH338" s="150">
        <f>IF(N338="sníž. přenesená",J338,0)</f>
        <v>0</v>
      </c>
      <c r="BI338" s="150">
        <f>IF(N338="nulová",J338,0)</f>
        <v>0</v>
      </c>
      <c r="BJ338" s="17" t="s">
        <v>94</v>
      </c>
      <c r="BK338" s="150">
        <f>ROUND(I338*H338,2)</f>
        <v>0</v>
      </c>
      <c r="BL338" s="17" t="s">
        <v>226</v>
      </c>
      <c r="BM338" s="149" t="s">
        <v>491</v>
      </c>
    </row>
    <row r="339" spans="2:65" s="1" customFormat="1" ht="11.25">
      <c r="B339" s="33"/>
      <c r="D339" s="179" t="s">
        <v>256</v>
      </c>
      <c r="F339" s="180" t="s">
        <v>492</v>
      </c>
      <c r="I339" s="181"/>
      <c r="L339" s="33"/>
      <c r="M339" s="182"/>
      <c r="T339" s="57"/>
      <c r="AT339" s="17" t="s">
        <v>256</v>
      </c>
      <c r="AU339" s="17" t="s">
        <v>96</v>
      </c>
    </row>
    <row r="340" spans="2:65" s="14" customFormat="1" ht="11.25">
      <c r="B340" s="165"/>
      <c r="D340" s="152" t="s">
        <v>228</v>
      </c>
      <c r="E340" s="166" t="s">
        <v>1</v>
      </c>
      <c r="F340" s="167" t="s">
        <v>174</v>
      </c>
      <c r="H340" s="168">
        <v>1</v>
      </c>
      <c r="I340" s="169"/>
      <c r="L340" s="165"/>
      <c r="M340" s="170"/>
      <c r="T340" s="171"/>
      <c r="AT340" s="166" t="s">
        <v>228</v>
      </c>
      <c r="AU340" s="166" t="s">
        <v>96</v>
      </c>
      <c r="AV340" s="14" t="s">
        <v>96</v>
      </c>
      <c r="AW340" s="14" t="s">
        <v>42</v>
      </c>
      <c r="AX340" s="14" t="s">
        <v>94</v>
      </c>
      <c r="AY340" s="166" t="s">
        <v>219</v>
      </c>
    </row>
    <row r="341" spans="2:65" s="1" customFormat="1" ht="16.5" customHeight="1">
      <c r="B341" s="33"/>
      <c r="C341" s="138" t="s">
        <v>493</v>
      </c>
      <c r="D341" s="138" t="s">
        <v>221</v>
      </c>
      <c r="E341" s="139" t="s">
        <v>494</v>
      </c>
      <c r="F341" s="140" t="s">
        <v>495</v>
      </c>
      <c r="G341" s="141" t="s">
        <v>382</v>
      </c>
      <c r="H341" s="142">
        <v>1</v>
      </c>
      <c r="I341" s="143"/>
      <c r="J341" s="144">
        <f>ROUND(I341*H341,2)</f>
        <v>0</v>
      </c>
      <c r="K341" s="140" t="s">
        <v>254</v>
      </c>
      <c r="L341" s="33"/>
      <c r="M341" s="145" t="s">
        <v>1</v>
      </c>
      <c r="N341" s="146" t="s">
        <v>52</v>
      </c>
      <c r="P341" s="147">
        <f>O341*H341</f>
        <v>0</v>
      </c>
      <c r="Q341" s="147">
        <v>0</v>
      </c>
      <c r="R341" s="147">
        <f>Q341*H341</f>
        <v>0</v>
      </c>
      <c r="S341" s="147">
        <v>0</v>
      </c>
      <c r="T341" s="148">
        <f>S341*H341</f>
        <v>0</v>
      </c>
      <c r="AR341" s="149" t="s">
        <v>226</v>
      </c>
      <c r="AT341" s="149" t="s">
        <v>221</v>
      </c>
      <c r="AU341" s="149" t="s">
        <v>96</v>
      </c>
      <c r="AY341" s="17" t="s">
        <v>219</v>
      </c>
      <c r="BE341" s="150">
        <f>IF(N341="základní",J341,0)</f>
        <v>0</v>
      </c>
      <c r="BF341" s="150">
        <f>IF(N341="snížená",J341,0)</f>
        <v>0</v>
      </c>
      <c r="BG341" s="150">
        <f>IF(N341="zákl. přenesená",J341,0)</f>
        <v>0</v>
      </c>
      <c r="BH341" s="150">
        <f>IF(N341="sníž. přenesená",J341,0)</f>
        <v>0</v>
      </c>
      <c r="BI341" s="150">
        <f>IF(N341="nulová",J341,0)</f>
        <v>0</v>
      </c>
      <c r="BJ341" s="17" t="s">
        <v>94</v>
      </c>
      <c r="BK341" s="150">
        <f>ROUND(I341*H341,2)</f>
        <v>0</v>
      </c>
      <c r="BL341" s="17" t="s">
        <v>226</v>
      </c>
      <c r="BM341" s="149" t="s">
        <v>496</v>
      </c>
    </row>
    <row r="342" spans="2:65" s="1" customFormat="1" ht="11.25">
      <c r="B342" s="33"/>
      <c r="D342" s="179" t="s">
        <v>256</v>
      </c>
      <c r="F342" s="180" t="s">
        <v>497</v>
      </c>
      <c r="I342" s="181"/>
      <c r="L342" s="33"/>
      <c r="M342" s="182"/>
      <c r="T342" s="57"/>
      <c r="AT342" s="17" t="s">
        <v>256</v>
      </c>
      <c r="AU342" s="17" t="s">
        <v>96</v>
      </c>
    </row>
    <row r="343" spans="2:65" s="14" customFormat="1" ht="11.25">
      <c r="B343" s="165"/>
      <c r="D343" s="152" t="s">
        <v>228</v>
      </c>
      <c r="E343" s="166" t="s">
        <v>1</v>
      </c>
      <c r="F343" s="167" t="s">
        <v>434</v>
      </c>
      <c r="H343" s="168">
        <v>1</v>
      </c>
      <c r="I343" s="169"/>
      <c r="L343" s="165"/>
      <c r="M343" s="170"/>
      <c r="T343" s="171"/>
      <c r="AT343" s="166" t="s">
        <v>228</v>
      </c>
      <c r="AU343" s="166" t="s">
        <v>96</v>
      </c>
      <c r="AV343" s="14" t="s">
        <v>96</v>
      </c>
      <c r="AW343" s="14" t="s">
        <v>42</v>
      </c>
      <c r="AX343" s="14" t="s">
        <v>94</v>
      </c>
      <c r="AY343" s="166" t="s">
        <v>219</v>
      </c>
    </row>
    <row r="344" spans="2:65" s="1" customFormat="1" ht="16.5" customHeight="1">
      <c r="B344" s="33"/>
      <c r="C344" s="138" t="s">
        <v>498</v>
      </c>
      <c r="D344" s="138" t="s">
        <v>221</v>
      </c>
      <c r="E344" s="139" t="s">
        <v>499</v>
      </c>
      <c r="F344" s="140" t="s">
        <v>500</v>
      </c>
      <c r="G344" s="141" t="s">
        <v>382</v>
      </c>
      <c r="H344" s="142">
        <v>1</v>
      </c>
      <c r="I344" s="143"/>
      <c r="J344" s="144">
        <f>ROUND(I344*H344,2)</f>
        <v>0</v>
      </c>
      <c r="K344" s="140" t="s">
        <v>254</v>
      </c>
      <c r="L344" s="33"/>
      <c r="M344" s="145" t="s">
        <v>1</v>
      </c>
      <c r="N344" s="146" t="s">
        <v>52</v>
      </c>
      <c r="P344" s="147">
        <f>O344*H344</f>
        <v>0</v>
      </c>
      <c r="Q344" s="147">
        <v>0</v>
      </c>
      <c r="R344" s="147">
        <f>Q344*H344</f>
        <v>0</v>
      </c>
      <c r="S344" s="147">
        <v>0</v>
      </c>
      <c r="T344" s="148">
        <f>S344*H344</f>
        <v>0</v>
      </c>
      <c r="AR344" s="149" t="s">
        <v>226</v>
      </c>
      <c r="AT344" s="149" t="s">
        <v>221</v>
      </c>
      <c r="AU344" s="149" t="s">
        <v>96</v>
      </c>
      <c r="AY344" s="17" t="s">
        <v>219</v>
      </c>
      <c r="BE344" s="150">
        <f>IF(N344="základní",J344,0)</f>
        <v>0</v>
      </c>
      <c r="BF344" s="150">
        <f>IF(N344="snížená",J344,0)</f>
        <v>0</v>
      </c>
      <c r="BG344" s="150">
        <f>IF(N344="zákl. přenesená",J344,0)</f>
        <v>0</v>
      </c>
      <c r="BH344" s="150">
        <f>IF(N344="sníž. přenesená",J344,0)</f>
        <v>0</v>
      </c>
      <c r="BI344" s="150">
        <f>IF(N344="nulová",J344,0)</f>
        <v>0</v>
      </c>
      <c r="BJ344" s="17" t="s">
        <v>94</v>
      </c>
      <c r="BK344" s="150">
        <f>ROUND(I344*H344,2)</f>
        <v>0</v>
      </c>
      <c r="BL344" s="17" t="s">
        <v>226</v>
      </c>
      <c r="BM344" s="149" t="s">
        <v>501</v>
      </c>
    </row>
    <row r="345" spans="2:65" s="1" customFormat="1" ht="11.25">
      <c r="B345" s="33"/>
      <c r="D345" s="179" t="s">
        <v>256</v>
      </c>
      <c r="F345" s="180" t="s">
        <v>502</v>
      </c>
      <c r="I345" s="181"/>
      <c r="L345" s="33"/>
      <c r="M345" s="182"/>
      <c r="T345" s="57"/>
      <c r="AT345" s="17" t="s">
        <v>256</v>
      </c>
      <c r="AU345" s="17" t="s">
        <v>96</v>
      </c>
    </row>
    <row r="346" spans="2:65" s="14" customFormat="1" ht="11.25">
      <c r="B346" s="165"/>
      <c r="D346" s="152" t="s">
        <v>228</v>
      </c>
      <c r="E346" s="166" t="s">
        <v>1</v>
      </c>
      <c r="F346" s="167" t="s">
        <v>174</v>
      </c>
      <c r="H346" s="168">
        <v>1</v>
      </c>
      <c r="I346" s="169"/>
      <c r="L346" s="165"/>
      <c r="M346" s="170"/>
      <c r="T346" s="171"/>
      <c r="AT346" s="166" t="s">
        <v>228</v>
      </c>
      <c r="AU346" s="166" t="s">
        <v>96</v>
      </c>
      <c r="AV346" s="14" t="s">
        <v>96</v>
      </c>
      <c r="AW346" s="14" t="s">
        <v>42</v>
      </c>
      <c r="AX346" s="14" t="s">
        <v>94</v>
      </c>
      <c r="AY346" s="166" t="s">
        <v>219</v>
      </c>
    </row>
    <row r="347" spans="2:65" s="1" customFormat="1" ht="16.5" customHeight="1">
      <c r="B347" s="33"/>
      <c r="C347" s="138" t="s">
        <v>503</v>
      </c>
      <c r="D347" s="138" t="s">
        <v>221</v>
      </c>
      <c r="E347" s="139" t="s">
        <v>504</v>
      </c>
      <c r="F347" s="140" t="s">
        <v>505</v>
      </c>
      <c r="G347" s="141" t="s">
        <v>382</v>
      </c>
      <c r="H347" s="142">
        <v>1</v>
      </c>
      <c r="I347" s="143"/>
      <c r="J347" s="144">
        <f>ROUND(I347*H347,2)</f>
        <v>0</v>
      </c>
      <c r="K347" s="140" t="s">
        <v>254</v>
      </c>
      <c r="L347" s="33"/>
      <c r="M347" s="145" t="s">
        <v>1</v>
      </c>
      <c r="N347" s="146" t="s">
        <v>52</v>
      </c>
      <c r="P347" s="147">
        <f>O347*H347</f>
        <v>0</v>
      </c>
      <c r="Q347" s="147">
        <v>0</v>
      </c>
      <c r="R347" s="147">
        <f>Q347*H347</f>
        <v>0</v>
      </c>
      <c r="S347" s="147">
        <v>0</v>
      </c>
      <c r="T347" s="148">
        <f>S347*H347</f>
        <v>0</v>
      </c>
      <c r="AR347" s="149" t="s">
        <v>226</v>
      </c>
      <c r="AT347" s="149" t="s">
        <v>221</v>
      </c>
      <c r="AU347" s="149" t="s">
        <v>96</v>
      </c>
      <c r="AY347" s="17" t="s">
        <v>219</v>
      </c>
      <c r="BE347" s="150">
        <f>IF(N347="základní",J347,0)</f>
        <v>0</v>
      </c>
      <c r="BF347" s="150">
        <f>IF(N347="snížená",J347,0)</f>
        <v>0</v>
      </c>
      <c r="BG347" s="150">
        <f>IF(N347="zákl. přenesená",J347,0)</f>
        <v>0</v>
      </c>
      <c r="BH347" s="150">
        <f>IF(N347="sníž. přenesená",J347,0)</f>
        <v>0</v>
      </c>
      <c r="BI347" s="150">
        <f>IF(N347="nulová",J347,0)</f>
        <v>0</v>
      </c>
      <c r="BJ347" s="17" t="s">
        <v>94</v>
      </c>
      <c r="BK347" s="150">
        <f>ROUND(I347*H347,2)</f>
        <v>0</v>
      </c>
      <c r="BL347" s="17" t="s">
        <v>226</v>
      </c>
      <c r="BM347" s="149" t="s">
        <v>506</v>
      </c>
    </row>
    <row r="348" spans="2:65" s="1" customFormat="1" ht="11.25">
      <c r="B348" s="33"/>
      <c r="D348" s="179" t="s">
        <v>256</v>
      </c>
      <c r="F348" s="180" t="s">
        <v>507</v>
      </c>
      <c r="I348" s="181"/>
      <c r="L348" s="33"/>
      <c r="M348" s="182"/>
      <c r="T348" s="57"/>
      <c r="AT348" s="17" t="s">
        <v>256</v>
      </c>
      <c r="AU348" s="17" t="s">
        <v>96</v>
      </c>
    </row>
    <row r="349" spans="2:65" s="14" customFormat="1" ht="11.25">
      <c r="B349" s="165"/>
      <c r="D349" s="152" t="s">
        <v>228</v>
      </c>
      <c r="E349" s="166" t="s">
        <v>1</v>
      </c>
      <c r="F349" s="167" t="s">
        <v>434</v>
      </c>
      <c r="H349" s="168">
        <v>1</v>
      </c>
      <c r="I349" s="169"/>
      <c r="L349" s="165"/>
      <c r="M349" s="170"/>
      <c r="T349" s="171"/>
      <c r="AT349" s="166" t="s">
        <v>228</v>
      </c>
      <c r="AU349" s="166" t="s">
        <v>96</v>
      </c>
      <c r="AV349" s="14" t="s">
        <v>96</v>
      </c>
      <c r="AW349" s="14" t="s">
        <v>42</v>
      </c>
      <c r="AX349" s="14" t="s">
        <v>94</v>
      </c>
      <c r="AY349" s="166" t="s">
        <v>219</v>
      </c>
    </row>
    <row r="350" spans="2:65" s="1" customFormat="1" ht="16.5" customHeight="1">
      <c r="B350" s="33"/>
      <c r="C350" s="138" t="s">
        <v>508</v>
      </c>
      <c r="D350" s="138" t="s">
        <v>221</v>
      </c>
      <c r="E350" s="139" t="s">
        <v>509</v>
      </c>
      <c r="F350" s="140" t="s">
        <v>510</v>
      </c>
      <c r="G350" s="141" t="s">
        <v>382</v>
      </c>
      <c r="H350" s="142">
        <v>1</v>
      </c>
      <c r="I350" s="143"/>
      <c r="J350" s="144">
        <f>ROUND(I350*H350,2)</f>
        <v>0</v>
      </c>
      <c r="K350" s="140" t="s">
        <v>254</v>
      </c>
      <c r="L350" s="33"/>
      <c r="M350" s="145" t="s">
        <v>1</v>
      </c>
      <c r="N350" s="146" t="s">
        <v>52</v>
      </c>
      <c r="P350" s="147">
        <f>O350*H350</f>
        <v>0</v>
      </c>
      <c r="Q350" s="147">
        <v>0</v>
      </c>
      <c r="R350" s="147">
        <f>Q350*H350</f>
        <v>0</v>
      </c>
      <c r="S350" s="147">
        <v>0</v>
      </c>
      <c r="T350" s="148">
        <f>S350*H350</f>
        <v>0</v>
      </c>
      <c r="AR350" s="149" t="s">
        <v>226</v>
      </c>
      <c r="AT350" s="149" t="s">
        <v>221</v>
      </c>
      <c r="AU350" s="149" t="s">
        <v>96</v>
      </c>
      <c r="AY350" s="17" t="s">
        <v>219</v>
      </c>
      <c r="BE350" s="150">
        <f>IF(N350="základní",J350,0)</f>
        <v>0</v>
      </c>
      <c r="BF350" s="150">
        <f>IF(N350="snížená",J350,0)</f>
        <v>0</v>
      </c>
      <c r="BG350" s="150">
        <f>IF(N350="zákl. přenesená",J350,0)</f>
        <v>0</v>
      </c>
      <c r="BH350" s="150">
        <f>IF(N350="sníž. přenesená",J350,0)</f>
        <v>0</v>
      </c>
      <c r="BI350" s="150">
        <f>IF(N350="nulová",J350,0)</f>
        <v>0</v>
      </c>
      <c r="BJ350" s="17" t="s">
        <v>94</v>
      </c>
      <c r="BK350" s="150">
        <f>ROUND(I350*H350,2)</f>
        <v>0</v>
      </c>
      <c r="BL350" s="17" t="s">
        <v>226</v>
      </c>
      <c r="BM350" s="149" t="s">
        <v>511</v>
      </c>
    </row>
    <row r="351" spans="2:65" s="1" customFormat="1" ht="11.25">
      <c r="B351" s="33"/>
      <c r="D351" s="179" t="s">
        <v>256</v>
      </c>
      <c r="F351" s="180" t="s">
        <v>512</v>
      </c>
      <c r="I351" s="181"/>
      <c r="L351" s="33"/>
      <c r="M351" s="182"/>
      <c r="T351" s="57"/>
      <c r="AT351" s="17" t="s">
        <v>256</v>
      </c>
      <c r="AU351" s="17" t="s">
        <v>96</v>
      </c>
    </row>
    <row r="352" spans="2:65" s="14" customFormat="1" ht="11.25">
      <c r="B352" s="165"/>
      <c r="D352" s="152" t="s">
        <v>228</v>
      </c>
      <c r="E352" s="166" t="s">
        <v>1</v>
      </c>
      <c r="F352" s="167" t="s">
        <v>174</v>
      </c>
      <c r="H352" s="168">
        <v>1</v>
      </c>
      <c r="I352" s="169"/>
      <c r="L352" s="165"/>
      <c r="M352" s="170"/>
      <c r="T352" s="171"/>
      <c r="AT352" s="166" t="s">
        <v>228</v>
      </c>
      <c r="AU352" s="166" t="s">
        <v>96</v>
      </c>
      <c r="AV352" s="14" t="s">
        <v>96</v>
      </c>
      <c r="AW352" s="14" t="s">
        <v>42</v>
      </c>
      <c r="AX352" s="14" t="s">
        <v>94</v>
      </c>
      <c r="AY352" s="166" t="s">
        <v>219</v>
      </c>
    </row>
    <row r="353" spans="2:65" s="1" customFormat="1" ht="16.5" customHeight="1">
      <c r="B353" s="33"/>
      <c r="C353" s="138" t="s">
        <v>513</v>
      </c>
      <c r="D353" s="138" t="s">
        <v>221</v>
      </c>
      <c r="E353" s="139" t="s">
        <v>514</v>
      </c>
      <c r="F353" s="140" t="s">
        <v>515</v>
      </c>
      <c r="G353" s="141" t="s">
        <v>382</v>
      </c>
      <c r="H353" s="142">
        <v>1</v>
      </c>
      <c r="I353" s="143"/>
      <c r="J353" s="144">
        <f>ROUND(I353*H353,2)</f>
        <v>0</v>
      </c>
      <c r="K353" s="140" t="s">
        <v>254</v>
      </c>
      <c r="L353" s="33"/>
      <c r="M353" s="145" t="s">
        <v>1</v>
      </c>
      <c r="N353" s="146" t="s">
        <v>52</v>
      </c>
      <c r="P353" s="147">
        <f>O353*H353</f>
        <v>0</v>
      </c>
      <c r="Q353" s="147">
        <v>0</v>
      </c>
      <c r="R353" s="147">
        <f>Q353*H353</f>
        <v>0</v>
      </c>
      <c r="S353" s="147">
        <v>0</v>
      </c>
      <c r="T353" s="148">
        <f>S353*H353</f>
        <v>0</v>
      </c>
      <c r="AR353" s="149" t="s">
        <v>226</v>
      </c>
      <c r="AT353" s="149" t="s">
        <v>221</v>
      </c>
      <c r="AU353" s="149" t="s">
        <v>96</v>
      </c>
      <c r="AY353" s="17" t="s">
        <v>219</v>
      </c>
      <c r="BE353" s="150">
        <f>IF(N353="základní",J353,0)</f>
        <v>0</v>
      </c>
      <c r="BF353" s="150">
        <f>IF(N353="snížená",J353,0)</f>
        <v>0</v>
      </c>
      <c r="BG353" s="150">
        <f>IF(N353="zákl. přenesená",J353,0)</f>
        <v>0</v>
      </c>
      <c r="BH353" s="150">
        <f>IF(N353="sníž. přenesená",J353,0)</f>
        <v>0</v>
      </c>
      <c r="BI353" s="150">
        <f>IF(N353="nulová",J353,0)</f>
        <v>0</v>
      </c>
      <c r="BJ353" s="17" t="s">
        <v>94</v>
      </c>
      <c r="BK353" s="150">
        <f>ROUND(I353*H353,2)</f>
        <v>0</v>
      </c>
      <c r="BL353" s="17" t="s">
        <v>226</v>
      </c>
      <c r="BM353" s="149" t="s">
        <v>516</v>
      </c>
    </row>
    <row r="354" spans="2:65" s="1" customFormat="1" ht="11.25">
      <c r="B354" s="33"/>
      <c r="D354" s="179" t="s">
        <v>256</v>
      </c>
      <c r="F354" s="180" t="s">
        <v>517</v>
      </c>
      <c r="I354" s="181"/>
      <c r="L354" s="33"/>
      <c r="M354" s="182"/>
      <c r="T354" s="57"/>
      <c r="AT354" s="17" t="s">
        <v>256</v>
      </c>
      <c r="AU354" s="17" t="s">
        <v>96</v>
      </c>
    </row>
    <row r="355" spans="2:65" s="14" customFormat="1" ht="11.25">
      <c r="B355" s="165"/>
      <c r="D355" s="152" t="s">
        <v>228</v>
      </c>
      <c r="E355" s="166" t="s">
        <v>1</v>
      </c>
      <c r="F355" s="167" t="s">
        <v>434</v>
      </c>
      <c r="H355" s="168">
        <v>1</v>
      </c>
      <c r="I355" s="169"/>
      <c r="L355" s="165"/>
      <c r="M355" s="170"/>
      <c r="T355" s="171"/>
      <c r="AT355" s="166" t="s">
        <v>228</v>
      </c>
      <c r="AU355" s="166" t="s">
        <v>96</v>
      </c>
      <c r="AV355" s="14" t="s">
        <v>96</v>
      </c>
      <c r="AW355" s="14" t="s">
        <v>42</v>
      </c>
      <c r="AX355" s="14" t="s">
        <v>94</v>
      </c>
      <c r="AY355" s="166" t="s">
        <v>219</v>
      </c>
    </row>
    <row r="356" spans="2:65" s="1" customFormat="1" ht="16.5" customHeight="1">
      <c r="B356" s="33"/>
      <c r="C356" s="138" t="s">
        <v>518</v>
      </c>
      <c r="D356" s="138" t="s">
        <v>221</v>
      </c>
      <c r="E356" s="139" t="s">
        <v>519</v>
      </c>
      <c r="F356" s="140" t="s">
        <v>520</v>
      </c>
      <c r="G356" s="141" t="s">
        <v>224</v>
      </c>
      <c r="H356" s="142">
        <v>159</v>
      </c>
      <c r="I356" s="143"/>
      <c r="J356" s="144">
        <f>ROUND(I356*H356,2)</f>
        <v>0</v>
      </c>
      <c r="K356" s="140" t="s">
        <v>254</v>
      </c>
      <c r="L356" s="33"/>
      <c r="M356" s="145" t="s">
        <v>1</v>
      </c>
      <c r="N356" s="146" t="s">
        <v>52</v>
      </c>
      <c r="P356" s="147">
        <f>O356*H356</f>
        <v>0</v>
      </c>
      <c r="Q356" s="147">
        <v>0</v>
      </c>
      <c r="R356" s="147">
        <f>Q356*H356</f>
        <v>0</v>
      </c>
      <c r="S356" s="147">
        <v>0</v>
      </c>
      <c r="T356" s="148">
        <f>S356*H356</f>
        <v>0</v>
      </c>
      <c r="AR356" s="149" t="s">
        <v>226</v>
      </c>
      <c r="AT356" s="149" t="s">
        <v>221</v>
      </c>
      <c r="AU356" s="149" t="s">
        <v>96</v>
      </c>
      <c r="AY356" s="17" t="s">
        <v>219</v>
      </c>
      <c r="BE356" s="150">
        <f>IF(N356="základní",J356,0)</f>
        <v>0</v>
      </c>
      <c r="BF356" s="150">
        <f>IF(N356="snížená",J356,0)</f>
        <v>0</v>
      </c>
      <c r="BG356" s="150">
        <f>IF(N356="zákl. přenesená",J356,0)</f>
        <v>0</v>
      </c>
      <c r="BH356" s="150">
        <f>IF(N356="sníž. přenesená",J356,0)</f>
        <v>0</v>
      </c>
      <c r="BI356" s="150">
        <f>IF(N356="nulová",J356,0)</f>
        <v>0</v>
      </c>
      <c r="BJ356" s="17" t="s">
        <v>94</v>
      </c>
      <c r="BK356" s="150">
        <f>ROUND(I356*H356,2)</f>
        <v>0</v>
      </c>
      <c r="BL356" s="17" t="s">
        <v>226</v>
      </c>
      <c r="BM356" s="149" t="s">
        <v>521</v>
      </c>
    </row>
    <row r="357" spans="2:65" s="1" customFormat="1" ht="11.25">
      <c r="B357" s="33"/>
      <c r="D357" s="179" t="s">
        <v>256</v>
      </c>
      <c r="F357" s="180" t="s">
        <v>522</v>
      </c>
      <c r="I357" s="181"/>
      <c r="L357" s="33"/>
      <c r="M357" s="182"/>
      <c r="T357" s="57"/>
      <c r="AT357" s="17" t="s">
        <v>256</v>
      </c>
      <c r="AU357" s="17" t="s">
        <v>96</v>
      </c>
    </row>
    <row r="358" spans="2:65" s="14" customFormat="1" ht="11.25">
      <c r="B358" s="165"/>
      <c r="D358" s="152" t="s">
        <v>228</v>
      </c>
      <c r="E358" s="166" t="s">
        <v>1</v>
      </c>
      <c r="F358" s="167" t="s">
        <v>169</v>
      </c>
      <c r="H358" s="168">
        <v>10</v>
      </c>
      <c r="I358" s="169"/>
      <c r="L358" s="165"/>
      <c r="M358" s="170"/>
      <c r="T358" s="171"/>
      <c r="AT358" s="166" t="s">
        <v>228</v>
      </c>
      <c r="AU358" s="166" t="s">
        <v>96</v>
      </c>
      <c r="AV358" s="14" t="s">
        <v>96</v>
      </c>
      <c r="AW358" s="14" t="s">
        <v>42</v>
      </c>
      <c r="AX358" s="14" t="s">
        <v>87</v>
      </c>
      <c r="AY358" s="166" t="s">
        <v>219</v>
      </c>
    </row>
    <row r="359" spans="2:65" s="14" customFormat="1" ht="11.25">
      <c r="B359" s="165"/>
      <c r="D359" s="152" t="s">
        <v>228</v>
      </c>
      <c r="E359" s="166" t="s">
        <v>1</v>
      </c>
      <c r="F359" s="167" t="s">
        <v>171</v>
      </c>
      <c r="H359" s="168">
        <v>149</v>
      </c>
      <c r="I359" s="169"/>
      <c r="L359" s="165"/>
      <c r="M359" s="170"/>
      <c r="T359" s="171"/>
      <c r="AT359" s="166" t="s">
        <v>228</v>
      </c>
      <c r="AU359" s="166" t="s">
        <v>96</v>
      </c>
      <c r="AV359" s="14" t="s">
        <v>96</v>
      </c>
      <c r="AW359" s="14" t="s">
        <v>42</v>
      </c>
      <c r="AX359" s="14" t="s">
        <v>87</v>
      </c>
      <c r="AY359" s="166" t="s">
        <v>219</v>
      </c>
    </row>
    <row r="360" spans="2:65" s="15" customFormat="1" ht="11.25">
      <c r="B360" s="172"/>
      <c r="D360" s="152" t="s">
        <v>228</v>
      </c>
      <c r="E360" s="173" t="s">
        <v>1</v>
      </c>
      <c r="F360" s="174" t="s">
        <v>262</v>
      </c>
      <c r="H360" s="175">
        <v>159</v>
      </c>
      <c r="I360" s="176"/>
      <c r="L360" s="172"/>
      <c r="M360" s="177"/>
      <c r="T360" s="178"/>
      <c r="AT360" s="173" t="s">
        <v>228</v>
      </c>
      <c r="AU360" s="173" t="s">
        <v>96</v>
      </c>
      <c r="AV360" s="15" t="s">
        <v>226</v>
      </c>
      <c r="AW360" s="15" t="s">
        <v>42</v>
      </c>
      <c r="AX360" s="15" t="s">
        <v>94</v>
      </c>
      <c r="AY360" s="173" t="s">
        <v>219</v>
      </c>
    </row>
    <row r="361" spans="2:65" s="1" customFormat="1" ht="21.75" customHeight="1">
      <c r="B361" s="33"/>
      <c r="C361" s="138" t="s">
        <v>523</v>
      </c>
      <c r="D361" s="138" t="s">
        <v>221</v>
      </c>
      <c r="E361" s="139" t="s">
        <v>524</v>
      </c>
      <c r="F361" s="140" t="s">
        <v>525</v>
      </c>
      <c r="G361" s="141" t="s">
        <v>382</v>
      </c>
      <c r="H361" s="142">
        <v>29</v>
      </c>
      <c r="I361" s="143"/>
      <c r="J361" s="144">
        <f>ROUND(I361*H361,2)</f>
        <v>0</v>
      </c>
      <c r="K361" s="140" t="s">
        <v>254</v>
      </c>
      <c r="L361" s="33"/>
      <c r="M361" s="145" t="s">
        <v>1</v>
      </c>
      <c r="N361" s="146" t="s">
        <v>52</v>
      </c>
      <c r="P361" s="147">
        <f>O361*H361</f>
        <v>0</v>
      </c>
      <c r="Q361" s="147">
        <v>0</v>
      </c>
      <c r="R361" s="147">
        <f>Q361*H361</f>
        <v>0</v>
      </c>
      <c r="S361" s="147">
        <v>0</v>
      </c>
      <c r="T361" s="148">
        <f>S361*H361</f>
        <v>0</v>
      </c>
      <c r="AR361" s="149" t="s">
        <v>226</v>
      </c>
      <c r="AT361" s="149" t="s">
        <v>221</v>
      </c>
      <c r="AU361" s="149" t="s">
        <v>96</v>
      </c>
      <c r="AY361" s="17" t="s">
        <v>219</v>
      </c>
      <c r="BE361" s="150">
        <f>IF(N361="základní",J361,0)</f>
        <v>0</v>
      </c>
      <c r="BF361" s="150">
        <f>IF(N361="snížená",J361,0)</f>
        <v>0</v>
      </c>
      <c r="BG361" s="150">
        <f>IF(N361="zákl. přenesená",J361,0)</f>
        <v>0</v>
      </c>
      <c r="BH361" s="150">
        <f>IF(N361="sníž. přenesená",J361,0)</f>
        <v>0</v>
      </c>
      <c r="BI361" s="150">
        <f>IF(N361="nulová",J361,0)</f>
        <v>0</v>
      </c>
      <c r="BJ361" s="17" t="s">
        <v>94</v>
      </c>
      <c r="BK361" s="150">
        <f>ROUND(I361*H361,2)</f>
        <v>0</v>
      </c>
      <c r="BL361" s="17" t="s">
        <v>226</v>
      </c>
      <c r="BM361" s="149" t="s">
        <v>526</v>
      </c>
    </row>
    <row r="362" spans="2:65" s="1" customFormat="1" ht="11.25">
      <c r="B362" s="33"/>
      <c r="D362" s="179" t="s">
        <v>256</v>
      </c>
      <c r="F362" s="180" t="s">
        <v>527</v>
      </c>
      <c r="I362" s="181"/>
      <c r="L362" s="33"/>
      <c r="M362" s="182"/>
      <c r="T362" s="57"/>
      <c r="AT362" s="17" t="s">
        <v>256</v>
      </c>
      <c r="AU362" s="17" t="s">
        <v>96</v>
      </c>
    </row>
    <row r="363" spans="2:65" s="12" customFormat="1" ht="11.25">
      <c r="B363" s="151"/>
      <c r="D363" s="152" t="s">
        <v>228</v>
      </c>
      <c r="E363" s="153" t="s">
        <v>1</v>
      </c>
      <c r="F363" s="154" t="s">
        <v>528</v>
      </c>
      <c r="H363" s="153" t="s">
        <v>1</v>
      </c>
      <c r="I363" s="155"/>
      <c r="L363" s="151"/>
      <c r="M363" s="156"/>
      <c r="T363" s="157"/>
      <c r="AT363" s="153" t="s">
        <v>228</v>
      </c>
      <c r="AU363" s="153" t="s">
        <v>96</v>
      </c>
      <c r="AV363" s="12" t="s">
        <v>94</v>
      </c>
      <c r="AW363" s="12" t="s">
        <v>42</v>
      </c>
      <c r="AX363" s="12" t="s">
        <v>87</v>
      </c>
      <c r="AY363" s="153" t="s">
        <v>219</v>
      </c>
    </row>
    <row r="364" spans="2:65" s="12" customFormat="1" ht="11.25">
      <c r="B364" s="151"/>
      <c r="D364" s="152" t="s">
        <v>228</v>
      </c>
      <c r="E364" s="153" t="s">
        <v>1</v>
      </c>
      <c r="F364" s="154" t="s">
        <v>529</v>
      </c>
      <c r="H364" s="153" t="s">
        <v>1</v>
      </c>
      <c r="I364" s="155"/>
      <c r="L364" s="151"/>
      <c r="M364" s="156"/>
      <c r="T364" s="157"/>
      <c r="AT364" s="153" t="s">
        <v>228</v>
      </c>
      <c r="AU364" s="153" t="s">
        <v>96</v>
      </c>
      <c r="AV364" s="12" t="s">
        <v>94</v>
      </c>
      <c r="AW364" s="12" t="s">
        <v>42</v>
      </c>
      <c r="AX364" s="12" t="s">
        <v>87</v>
      </c>
      <c r="AY364" s="153" t="s">
        <v>219</v>
      </c>
    </row>
    <row r="365" spans="2:65" s="14" customFormat="1" ht="11.25">
      <c r="B365" s="165"/>
      <c r="D365" s="152" t="s">
        <v>228</v>
      </c>
      <c r="E365" s="166" t="s">
        <v>1</v>
      </c>
      <c r="F365" s="167" t="s">
        <v>530</v>
      </c>
      <c r="H365" s="168">
        <v>29</v>
      </c>
      <c r="I365" s="169"/>
      <c r="L365" s="165"/>
      <c r="M365" s="170"/>
      <c r="T365" s="171"/>
      <c r="AT365" s="166" t="s">
        <v>228</v>
      </c>
      <c r="AU365" s="166" t="s">
        <v>96</v>
      </c>
      <c r="AV365" s="14" t="s">
        <v>96</v>
      </c>
      <c r="AW365" s="14" t="s">
        <v>42</v>
      </c>
      <c r="AX365" s="14" t="s">
        <v>94</v>
      </c>
      <c r="AY365" s="166" t="s">
        <v>219</v>
      </c>
    </row>
    <row r="366" spans="2:65" s="1" customFormat="1" ht="21.75" customHeight="1">
      <c r="B366" s="33"/>
      <c r="C366" s="138" t="s">
        <v>531</v>
      </c>
      <c r="D366" s="138" t="s">
        <v>221</v>
      </c>
      <c r="E366" s="139" t="s">
        <v>532</v>
      </c>
      <c r="F366" s="140" t="s">
        <v>533</v>
      </c>
      <c r="G366" s="141" t="s">
        <v>382</v>
      </c>
      <c r="H366" s="142">
        <v>29</v>
      </c>
      <c r="I366" s="143"/>
      <c r="J366" s="144">
        <f>ROUND(I366*H366,2)</f>
        <v>0</v>
      </c>
      <c r="K366" s="140" t="s">
        <v>254</v>
      </c>
      <c r="L366" s="33"/>
      <c r="M366" s="145" t="s">
        <v>1</v>
      </c>
      <c r="N366" s="146" t="s">
        <v>52</v>
      </c>
      <c r="P366" s="147">
        <f>O366*H366</f>
        <v>0</v>
      </c>
      <c r="Q366" s="147">
        <v>0</v>
      </c>
      <c r="R366" s="147">
        <f>Q366*H366</f>
        <v>0</v>
      </c>
      <c r="S366" s="147">
        <v>0</v>
      </c>
      <c r="T366" s="148">
        <f>S366*H366</f>
        <v>0</v>
      </c>
      <c r="AR366" s="149" t="s">
        <v>226</v>
      </c>
      <c r="AT366" s="149" t="s">
        <v>221</v>
      </c>
      <c r="AU366" s="149" t="s">
        <v>96</v>
      </c>
      <c r="AY366" s="17" t="s">
        <v>219</v>
      </c>
      <c r="BE366" s="150">
        <f>IF(N366="základní",J366,0)</f>
        <v>0</v>
      </c>
      <c r="BF366" s="150">
        <f>IF(N366="snížená",J366,0)</f>
        <v>0</v>
      </c>
      <c r="BG366" s="150">
        <f>IF(N366="zákl. přenesená",J366,0)</f>
        <v>0</v>
      </c>
      <c r="BH366" s="150">
        <f>IF(N366="sníž. přenesená",J366,0)</f>
        <v>0</v>
      </c>
      <c r="BI366" s="150">
        <f>IF(N366="nulová",J366,0)</f>
        <v>0</v>
      </c>
      <c r="BJ366" s="17" t="s">
        <v>94</v>
      </c>
      <c r="BK366" s="150">
        <f>ROUND(I366*H366,2)</f>
        <v>0</v>
      </c>
      <c r="BL366" s="17" t="s">
        <v>226</v>
      </c>
      <c r="BM366" s="149" t="s">
        <v>534</v>
      </c>
    </row>
    <row r="367" spans="2:65" s="1" customFormat="1" ht="11.25">
      <c r="B367" s="33"/>
      <c r="D367" s="179" t="s">
        <v>256</v>
      </c>
      <c r="F367" s="180" t="s">
        <v>535</v>
      </c>
      <c r="I367" s="181"/>
      <c r="L367" s="33"/>
      <c r="M367" s="182"/>
      <c r="T367" s="57"/>
      <c r="AT367" s="17" t="s">
        <v>256</v>
      </c>
      <c r="AU367" s="17" t="s">
        <v>96</v>
      </c>
    </row>
    <row r="368" spans="2:65" s="14" customFormat="1" ht="11.25">
      <c r="B368" s="165"/>
      <c r="D368" s="152" t="s">
        <v>228</v>
      </c>
      <c r="E368" s="166" t="s">
        <v>1</v>
      </c>
      <c r="F368" s="167" t="s">
        <v>536</v>
      </c>
      <c r="H368" s="168">
        <v>29</v>
      </c>
      <c r="I368" s="169"/>
      <c r="L368" s="165"/>
      <c r="M368" s="170"/>
      <c r="T368" s="171"/>
      <c r="AT368" s="166" t="s">
        <v>228</v>
      </c>
      <c r="AU368" s="166" t="s">
        <v>96</v>
      </c>
      <c r="AV368" s="14" t="s">
        <v>96</v>
      </c>
      <c r="AW368" s="14" t="s">
        <v>42</v>
      </c>
      <c r="AX368" s="14" t="s">
        <v>94</v>
      </c>
      <c r="AY368" s="166" t="s">
        <v>219</v>
      </c>
    </row>
    <row r="369" spans="2:65" s="1" customFormat="1" ht="21.75" customHeight="1">
      <c r="B369" s="33"/>
      <c r="C369" s="138" t="s">
        <v>537</v>
      </c>
      <c r="D369" s="138" t="s">
        <v>221</v>
      </c>
      <c r="E369" s="139" t="s">
        <v>538</v>
      </c>
      <c r="F369" s="140" t="s">
        <v>539</v>
      </c>
      <c r="G369" s="141" t="s">
        <v>382</v>
      </c>
      <c r="H369" s="142">
        <v>9</v>
      </c>
      <c r="I369" s="143"/>
      <c r="J369" s="144">
        <f>ROUND(I369*H369,2)</f>
        <v>0</v>
      </c>
      <c r="K369" s="140" t="s">
        <v>254</v>
      </c>
      <c r="L369" s="33"/>
      <c r="M369" s="145" t="s">
        <v>1</v>
      </c>
      <c r="N369" s="146" t="s">
        <v>52</v>
      </c>
      <c r="P369" s="147">
        <f>O369*H369</f>
        <v>0</v>
      </c>
      <c r="Q369" s="147">
        <v>0</v>
      </c>
      <c r="R369" s="147">
        <f>Q369*H369</f>
        <v>0</v>
      </c>
      <c r="S369" s="147">
        <v>0</v>
      </c>
      <c r="T369" s="148">
        <f>S369*H369</f>
        <v>0</v>
      </c>
      <c r="AR369" s="149" t="s">
        <v>226</v>
      </c>
      <c r="AT369" s="149" t="s">
        <v>221</v>
      </c>
      <c r="AU369" s="149" t="s">
        <v>96</v>
      </c>
      <c r="AY369" s="17" t="s">
        <v>219</v>
      </c>
      <c r="BE369" s="150">
        <f>IF(N369="základní",J369,0)</f>
        <v>0</v>
      </c>
      <c r="BF369" s="150">
        <f>IF(N369="snížená",J369,0)</f>
        <v>0</v>
      </c>
      <c r="BG369" s="150">
        <f>IF(N369="zákl. přenesená",J369,0)</f>
        <v>0</v>
      </c>
      <c r="BH369" s="150">
        <f>IF(N369="sníž. přenesená",J369,0)</f>
        <v>0</v>
      </c>
      <c r="BI369" s="150">
        <f>IF(N369="nulová",J369,0)</f>
        <v>0</v>
      </c>
      <c r="BJ369" s="17" t="s">
        <v>94</v>
      </c>
      <c r="BK369" s="150">
        <f>ROUND(I369*H369,2)</f>
        <v>0</v>
      </c>
      <c r="BL369" s="17" t="s">
        <v>226</v>
      </c>
      <c r="BM369" s="149" t="s">
        <v>540</v>
      </c>
    </row>
    <row r="370" spans="2:65" s="1" customFormat="1" ht="11.25">
      <c r="B370" s="33"/>
      <c r="D370" s="179" t="s">
        <v>256</v>
      </c>
      <c r="F370" s="180" t="s">
        <v>541</v>
      </c>
      <c r="I370" s="181"/>
      <c r="L370" s="33"/>
      <c r="M370" s="182"/>
      <c r="T370" s="57"/>
      <c r="AT370" s="17" t="s">
        <v>256</v>
      </c>
      <c r="AU370" s="17" t="s">
        <v>96</v>
      </c>
    </row>
    <row r="371" spans="2:65" s="12" customFormat="1" ht="11.25">
      <c r="B371" s="151"/>
      <c r="D371" s="152" t="s">
        <v>228</v>
      </c>
      <c r="E371" s="153" t="s">
        <v>1</v>
      </c>
      <c r="F371" s="154" t="s">
        <v>542</v>
      </c>
      <c r="H371" s="153" t="s">
        <v>1</v>
      </c>
      <c r="I371" s="155"/>
      <c r="L371" s="151"/>
      <c r="M371" s="156"/>
      <c r="T371" s="157"/>
      <c r="AT371" s="153" t="s">
        <v>228</v>
      </c>
      <c r="AU371" s="153" t="s">
        <v>96</v>
      </c>
      <c r="AV371" s="12" t="s">
        <v>94</v>
      </c>
      <c r="AW371" s="12" t="s">
        <v>42</v>
      </c>
      <c r="AX371" s="12" t="s">
        <v>87</v>
      </c>
      <c r="AY371" s="153" t="s">
        <v>219</v>
      </c>
    </row>
    <row r="372" spans="2:65" s="14" customFormat="1" ht="11.25">
      <c r="B372" s="165"/>
      <c r="D372" s="152" t="s">
        <v>228</v>
      </c>
      <c r="E372" s="166" t="s">
        <v>1</v>
      </c>
      <c r="F372" s="167" t="s">
        <v>543</v>
      </c>
      <c r="H372" s="168">
        <v>9</v>
      </c>
      <c r="I372" s="169"/>
      <c r="L372" s="165"/>
      <c r="M372" s="170"/>
      <c r="T372" s="171"/>
      <c r="AT372" s="166" t="s">
        <v>228</v>
      </c>
      <c r="AU372" s="166" t="s">
        <v>96</v>
      </c>
      <c r="AV372" s="14" t="s">
        <v>96</v>
      </c>
      <c r="AW372" s="14" t="s">
        <v>42</v>
      </c>
      <c r="AX372" s="14" t="s">
        <v>94</v>
      </c>
      <c r="AY372" s="166" t="s">
        <v>219</v>
      </c>
    </row>
    <row r="373" spans="2:65" s="1" customFormat="1" ht="21.75" customHeight="1">
      <c r="B373" s="33"/>
      <c r="C373" s="138" t="s">
        <v>544</v>
      </c>
      <c r="D373" s="138" t="s">
        <v>221</v>
      </c>
      <c r="E373" s="139" t="s">
        <v>545</v>
      </c>
      <c r="F373" s="140" t="s">
        <v>546</v>
      </c>
      <c r="G373" s="141" t="s">
        <v>382</v>
      </c>
      <c r="H373" s="142">
        <v>9</v>
      </c>
      <c r="I373" s="143"/>
      <c r="J373" s="144">
        <f>ROUND(I373*H373,2)</f>
        <v>0</v>
      </c>
      <c r="K373" s="140" t="s">
        <v>254</v>
      </c>
      <c r="L373" s="33"/>
      <c r="M373" s="145" t="s">
        <v>1</v>
      </c>
      <c r="N373" s="146" t="s">
        <v>52</v>
      </c>
      <c r="P373" s="147">
        <f>O373*H373</f>
        <v>0</v>
      </c>
      <c r="Q373" s="147">
        <v>0</v>
      </c>
      <c r="R373" s="147">
        <f>Q373*H373</f>
        <v>0</v>
      </c>
      <c r="S373" s="147">
        <v>0</v>
      </c>
      <c r="T373" s="148">
        <f>S373*H373</f>
        <v>0</v>
      </c>
      <c r="AR373" s="149" t="s">
        <v>226</v>
      </c>
      <c r="AT373" s="149" t="s">
        <v>221</v>
      </c>
      <c r="AU373" s="149" t="s">
        <v>96</v>
      </c>
      <c r="AY373" s="17" t="s">
        <v>219</v>
      </c>
      <c r="BE373" s="150">
        <f>IF(N373="základní",J373,0)</f>
        <v>0</v>
      </c>
      <c r="BF373" s="150">
        <f>IF(N373="snížená",J373,0)</f>
        <v>0</v>
      </c>
      <c r="BG373" s="150">
        <f>IF(N373="zákl. přenesená",J373,0)</f>
        <v>0</v>
      </c>
      <c r="BH373" s="150">
        <f>IF(N373="sníž. přenesená",J373,0)</f>
        <v>0</v>
      </c>
      <c r="BI373" s="150">
        <f>IF(N373="nulová",J373,0)</f>
        <v>0</v>
      </c>
      <c r="BJ373" s="17" t="s">
        <v>94</v>
      </c>
      <c r="BK373" s="150">
        <f>ROUND(I373*H373,2)</f>
        <v>0</v>
      </c>
      <c r="BL373" s="17" t="s">
        <v>226</v>
      </c>
      <c r="BM373" s="149" t="s">
        <v>547</v>
      </c>
    </row>
    <row r="374" spans="2:65" s="1" customFormat="1" ht="11.25">
      <c r="B374" s="33"/>
      <c r="D374" s="179" t="s">
        <v>256</v>
      </c>
      <c r="F374" s="180" t="s">
        <v>548</v>
      </c>
      <c r="I374" s="181"/>
      <c r="L374" s="33"/>
      <c r="M374" s="182"/>
      <c r="T374" s="57"/>
      <c r="AT374" s="17" t="s">
        <v>256</v>
      </c>
      <c r="AU374" s="17" t="s">
        <v>96</v>
      </c>
    </row>
    <row r="375" spans="2:65" s="14" customFormat="1" ht="11.25">
      <c r="B375" s="165"/>
      <c r="D375" s="152" t="s">
        <v>228</v>
      </c>
      <c r="E375" s="166" t="s">
        <v>1</v>
      </c>
      <c r="F375" s="167" t="s">
        <v>549</v>
      </c>
      <c r="H375" s="168">
        <v>9</v>
      </c>
      <c r="I375" s="169"/>
      <c r="L375" s="165"/>
      <c r="M375" s="170"/>
      <c r="T375" s="171"/>
      <c r="AT375" s="166" t="s">
        <v>228</v>
      </c>
      <c r="AU375" s="166" t="s">
        <v>96</v>
      </c>
      <c r="AV375" s="14" t="s">
        <v>96</v>
      </c>
      <c r="AW375" s="14" t="s">
        <v>42</v>
      </c>
      <c r="AX375" s="14" t="s">
        <v>94</v>
      </c>
      <c r="AY375" s="166" t="s">
        <v>219</v>
      </c>
    </row>
    <row r="376" spans="2:65" s="1" customFormat="1" ht="16.5" customHeight="1">
      <c r="B376" s="33"/>
      <c r="C376" s="138" t="s">
        <v>550</v>
      </c>
      <c r="D376" s="138" t="s">
        <v>221</v>
      </c>
      <c r="E376" s="139" t="s">
        <v>551</v>
      </c>
      <c r="F376" s="140" t="s">
        <v>552</v>
      </c>
      <c r="G376" s="141" t="s">
        <v>382</v>
      </c>
      <c r="H376" s="142">
        <v>29</v>
      </c>
      <c r="I376" s="143"/>
      <c r="J376" s="144">
        <f>ROUND(I376*H376,2)</f>
        <v>0</v>
      </c>
      <c r="K376" s="140" t="s">
        <v>254</v>
      </c>
      <c r="L376" s="33"/>
      <c r="M376" s="145" t="s">
        <v>1</v>
      </c>
      <c r="N376" s="146" t="s">
        <v>52</v>
      </c>
      <c r="P376" s="147">
        <f>O376*H376</f>
        <v>0</v>
      </c>
      <c r="Q376" s="147">
        <v>0</v>
      </c>
      <c r="R376" s="147">
        <f>Q376*H376</f>
        <v>0</v>
      </c>
      <c r="S376" s="147">
        <v>0</v>
      </c>
      <c r="T376" s="148">
        <f>S376*H376</f>
        <v>0</v>
      </c>
      <c r="AR376" s="149" t="s">
        <v>226</v>
      </c>
      <c r="AT376" s="149" t="s">
        <v>221</v>
      </c>
      <c r="AU376" s="149" t="s">
        <v>96</v>
      </c>
      <c r="AY376" s="17" t="s">
        <v>219</v>
      </c>
      <c r="BE376" s="150">
        <f>IF(N376="základní",J376,0)</f>
        <v>0</v>
      </c>
      <c r="BF376" s="150">
        <f>IF(N376="snížená",J376,0)</f>
        <v>0</v>
      </c>
      <c r="BG376" s="150">
        <f>IF(N376="zákl. přenesená",J376,0)</f>
        <v>0</v>
      </c>
      <c r="BH376" s="150">
        <f>IF(N376="sníž. přenesená",J376,0)</f>
        <v>0</v>
      </c>
      <c r="BI376" s="150">
        <f>IF(N376="nulová",J376,0)</f>
        <v>0</v>
      </c>
      <c r="BJ376" s="17" t="s">
        <v>94</v>
      </c>
      <c r="BK376" s="150">
        <f>ROUND(I376*H376,2)</f>
        <v>0</v>
      </c>
      <c r="BL376" s="17" t="s">
        <v>226</v>
      </c>
      <c r="BM376" s="149" t="s">
        <v>553</v>
      </c>
    </row>
    <row r="377" spans="2:65" s="1" customFormat="1" ht="11.25">
      <c r="B377" s="33"/>
      <c r="D377" s="179" t="s">
        <v>256</v>
      </c>
      <c r="F377" s="180" t="s">
        <v>554</v>
      </c>
      <c r="I377" s="181"/>
      <c r="L377" s="33"/>
      <c r="M377" s="182"/>
      <c r="T377" s="57"/>
      <c r="AT377" s="17" t="s">
        <v>256</v>
      </c>
      <c r="AU377" s="17" t="s">
        <v>96</v>
      </c>
    </row>
    <row r="378" spans="2:65" s="12" customFormat="1" ht="11.25">
      <c r="B378" s="151"/>
      <c r="D378" s="152" t="s">
        <v>228</v>
      </c>
      <c r="E378" s="153" t="s">
        <v>1</v>
      </c>
      <c r="F378" s="154" t="s">
        <v>555</v>
      </c>
      <c r="H378" s="153" t="s">
        <v>1</v>
      </c>
      <c r="I378" s="155"/>
      <c r="L378" s="151"/>
      <c r="M378" s="156"/>
      <c r="T378" s="157"/>
      <c r="AT378" s="153" t="s">
        <v>228</v>
      </c>
      <c r="AU378" s="153" t="s">
        <v>96</v>
      </c>
      <c r="AV378" s="12" t="s">
        <v>94</v>
      </c>
      <c r="AW378" s="12" t="s">
        <v>42</v>
      </c>
      <c r="AX378" s="12" t="s">
        <v>87</v>
      </c>
      <c r="AY378" s="153" t="s">
        <v>219</v>
      </c>
    </row>
    <row r="379" spans="2:65" s="12" customFormat="1" ht="11.25">
      <c r="B379" s="151"/>
      <c r="D379" s="152" t="s">
        <v>228</v>
      </c>
      <c r="E379" s="153" t="s">
        <v>1</v>
      </c>
      <c r="F379" s="154" t="s">
        <v>529</v>
      </c>
      <c r="H379" s="153" t="s">
        <v>1</v>
      </c>
      <c r="I379" s="155"/>
      <c r="L379" s="151"/>
      <c r="M379" s="156"/>
      <c r="T379" s="157"/>
      <c r="AT379" s="153" t="s">
        <v>228</v>
      </c>
      <c r="AU379" s="153" t="s">
        <v>96</v>
      </c>
      <c r="AV379" s="12" t="s">
        <v>94</v>
      </c>
      <c r="AW379" s="12" t="s">
        <v>42</v>
      </c>
      <c r="AX379" s="12" t="s">
        <v>87</v>
      </c>
      <c r="AY379" s="153" t="s">
        <v>219</v>
      </c>
    </row>
    <row r="380" spans="2:65" s="14" customFormat="1" ht="11.25">
      <c r="B380" s="165"/>
      <c r="D380" s="152" t="s">
        <v>228</v>
      </c>
      <c r="E380" s="166" t="s">
        <v>1</v>
      </c>
      <c r="F380" s="167" t="s">
        <v>530</v>
      </c>
      <c r="H380" s="168">
        <v>29</v>
      </c>
      <c r="I380" s="169"/>
      <c r="L380" s="165"/>
      <c r="M380" s="170"/>
      <c r="T380" s="171"/>
      <c r="AT380" s="166" t="s">
        <v>228</v>
      </c>
      <c r="AU380" s="166" t="s">
        <v>96</v>
      </c>
      <c r="AV380" s="14" t="s">
        <v>96</v>
      </c>
      <c r="AW380" s="14" t="s">
        <v>42</v>
      </c>
      <c r="AX380" s="14" t="s">
        <v>94</v>
      </c>
      <c r="AY380" s="166" t="s">
        <v>219</v>
      </c>
    </row>
    <row r="381" spans="2:65" s="1" customFormat="1" ht="16.5" customHeight="1">
      <c r="B381" s="33"/>
      <c r="C381" s="138" t="s">
        <v>556</v>
      </c>
      <c r="D381" s="138" t="s">
        <v>221</v>
      </c>
      <c r="E381" s="139" t="s">
        <v>557</v>
      </c>
      <c r="F381" s="140" t="s">
        <v>558</v>
      </c>
      <c r="G381" s="141" t="s">
        <v>382</v>
      </c>
      <c r="H381" s="142">
        <v>29</v>
      </c>
      <c r="I381" s="143"/>
      <c r="J381" s="144">
        <f>ROUND(I381*H381,2)</f>
        <v>0</v>
      </c>
      <c r="K381" s="140" t="s">
        <v>254</v>
      </c>
      <c r="L381" s="33"/>
      <c r="M381" s="145" t="s">
        <v>1</v>
      </c>
      <c r="N381" s="146" t="s">
        <v>52</v>
      </c>
      <c r="P381" s="147">
        <f>O381*H381</f>
        <v>0</v>
      </c>
      <c r="Q381" s="147">
        <v>0</v>
      </c>
      <c r="R381" s="147">
        <f>Q381*H381</f>
        <v>0</v>
      </c>
      <c r="S381" s="147">
        <v>0</v>
      </c>
      <c r="T381" s="148">
        <f>S381*H381</f>
        <v>0</v>
      </c>
      <c r="AR381" s="149" t="s">
        <v>226</v>
      </c>
      <c r="AT381" s="149" t="s">
        <v>221</v>
      </c>
      <c r="AU381" s="149" t="s">
        <v>96</v>
      </c>
      <c r="AY381" s="17" t="s">
        <v>219</v>
      </c>
      <c r="BE381" s="150">
        <f>IF(N381="základní",J381,0)</f>
        <v>0</v>
      </c>
      <c r="BF381" s="150">
        <f>IF(N381="snížená",J381,0)</f>
        <v>0</v>
      </c>
      <c r="BG381" s="150">
        <f>IF(N381="zákl. přenesená",J381,0)</f>
        <v>0</v>
      </c>
      <c r="BH381" s="150">
        <f>IF(N381="sníž. přenesená",J381,0)</f>
        <v>0</v>
      </c>
      <c r="BI381" s="150">
        <f>IF(N381="nulová",J381,0)</f>
        <v>0</v>
      </c>
      <c r="BJ381" s="17" t="s">
        <v>94</v>
      </c>
      <c r="BK381" s="150">
        <f>ROUND(I381*H381,2)</f>
        <v>0</v>
      </c>
      <c r="BL381" s="17" t="s">
        <v>226</v>
      </c>
      <c r="BM381" s="149" t="s">
        <v>559</v>
      </c>
    </row>
    <row r="382" spans="2:65" s="1" customFormat="1" ht="11.25">
      <c r="B382" s="33"/>
      <c r="D382" s="179" t="s">
        <v>256</v>
      </c>
      <c r="F382" s="180" t="s">
        <v>560</v>
      </c>
      <c r="I382" s="181"/>
      <c r="L382" s="33"/>
      <c r="M382" s="182"/>
      <c r="T382" s="57"/>
      <c r="AT382" s="17" t="s">
        <v>256</v>
      </c>
      <c r="AU382" s="17" t="s">
        <v>96</v>
      </c>
    </row>
    <row r="383" spans="2:65" s="14" customFormat="1" ht="11.25">
      <c r="B383" s="165"/>
      <c r="D383" s="152" t="s">
        <v>228</v>
      </c>
      <c r="E383" s="166" t="s">
        <v>1</v>
      </c>
      <c r="F383" s="167" t="s">
        <v>536</v>
      </c>
      <c r="H383" s="168">
        <v>29</v>
      </c>
      <c r="I383" s="169"/>
      <c r="L383" s="165"/>
      <c r="M383" s="170"/>
      <c r="T383" s="171"/>
      <c r="AT383" s="166" t="s">
        <v>228</v>
      </c>
      <c r="AU383" s="166" t="s">
        <v>96</v>
      </c>
      <c r="AV383" s="14" t="s">
        <v>96</v>
      </c>
      <c r="AW383" s="14" t="s">
        <v>42</v>
      </c>
      <c r="AX383" s="14" t="s">
        <v>94</v>
      </c>
      <c r="AY383" s="166" t="s">
        <v>219</v>
      </c>
    </row>
    <row r="384" spans="2:65" s="1" customFormat="1" ht="16.5" customHeight="1">
      <c r="B384" s="33"/>
      <c r="C384" s="138" t="s">
        <v>561</v>
      </c>
      <c r="D384" s="138" t="s">
        <v>221</v>
      </c>
      <c r="E384" s="139" t="s">
        <v>562</v>
      </c>
      <c r="F384" s="140" t="s">
        <v>563</v>
      </c>
      <c r="G384" s="141" t="s">
        <v>224</v>
      </c>
      <c r="H384" s="142">
        <v>3975</v>
      </c>
      <c r="I384" s="143"/>
      <c r="J384" s="144">
        <f>ROUND(I384*H384,2)</f>
        <v>0</v>
      </c>
      <c r="K384" s="140" t="s">
        <v>254</v>
      </c>
      <c r="L384" s="33"/>
      <c r="M384" s="145" t="s">
        <v>1</v>
      </c>
      <c r="N384" s="146" t="s">
        <v>52</v>
      </c>
      <c r="P384" s="147">
        <f>O384*H384</f>
        <v>0</v>
      </c>
      <c r="Q384" s="147">
        <v>0</v>
      </c>
      <c r="R384" s="147">
        <f>Q384*H384</f>
        <v>0</v>
      </c>
      <c r="S384" s="147">
        <v>0</v>
      </c>
      <c r="T384" s="148">
        <f>S384*H384</f>
        <v>0</v>
      </c>
      <c r="AR384" s="149" t="s">
        <v>226</v>
      </c>
      <c r="AT384" s="149" t="s">
        <v>221</v>
      </c>
      <c r="AU384" s="149" t="s">
        <v>96</v>
      </c>
      <c r="AY384" s="17" t="s">
        <v>219</v>
      </c>
      <c r="BE384" s="150">
        <f>IF(N384="základní",J384,0)</f>
        <v>0</v>
      </c>
      <c r="BF384" s="150">
        <f>IF(N384="snížená",J384,0)</f>
        <v>0</v>
      </c>
      <c r="BG384" s="150">
        <f>IF(N384="zákl. přenesená",J384,0)</f>
        <v>0</v>
      </c>
      <c r="BH384" s="150">
        <f>IF(N384="sníž. přenesená",J384,0)</f>
        <v>0</v>
      </c>
      <c r="BI384" s="150">
        <f>IF(N384="nulová",J384,0)</f>
        <v>0</v>
      </c>
      <c r="BJ384" s="17" t="s">
        <v>94</v>
      </c>
      <c r="BK384" s="150">
        <f>ROUND(I384*H384,2)</f>
        <v>0</v>
      </c>
      <c r="BL384" s="17" t="s">
        <v>226</v>
      </c>
      <c r="BM384" s="149" t="s">
        <v>564</v>
      </c>
    </row>
    <row r="385" spans="2:65" s="1" customFormat="1" ht="11.25">
      <c r="B385" s="33"/>
      <c r="D385" s="179" t="s">
        <v>256</v>
      </c>
      <c r="F385" s="180" t="s">
        <v>565</v>
      </c>
      <c r="I385" s="181"/>
      <c r="L385" s="33"/>
      <c r="M385" s="182"/>
      <c r="T385" s="57"/>
      <c r="AT385" s="17" t="s">
        <v>256</v>
      </c>
      <c r="AU385" s="17" t="s">
        <v>96</v>
      </c>
    </row>
    <row r="386" spans="2:65" s="12" customFormat="1" ht="11.25">
      <c r="B386" s="151"/>
      <c r="D386" s="152" t="s">
        <v>228</v>
      </c>
      <c r="E386" s="153" t="s">
        <v>1</v>
      </c>
      <c r="F386" s="154" t="s">
        <v>566</v>
      </c>
      <c r="H386" s="153" t="s">
        <v>1</v>
      </c>
      <c r="I386" s="155"/>
      <c r="L386" s="151"/>
      <c r="M386" s="156"/>
      <c r="T386" s="157"/>
      <c r="AT386" s="153" t="s">
        <v>228</v>
      </c>
      <c r="AU386" s="153" t="s">
        <v>96</v>
      </c>
      <c r="AV386" s="12" t="s">
        <v>94</v>
      </c>
      <c r="AW386" s="12" t="s">
        <v>42</v>
      </c>
      <c r="AX386" s="12" t="s">
        <v>87</v>
      </c>
      <c r="AY386" s="153" t="s">
        <v>219</v>
      </c>
    </row>
    <row r="387" spans="2:65" s="14" customFormat="1" ht="11.25">
      <c r="B387" s="165"/>
      <c r="D387" s="152" t="s">
        <v>228</v>
      </c>
      <c r="E387" s="166" t="s">
        <v>1</v>
      </c>
      <c r="F387" s="167" t="s">
        <v>567</v>
      </c>
      <c r="H387" s="168">
        <v>250</v>
      </c>
      <c r="I387" s="169"/>
      <c r="L387" s="165"/>
      <c r="M387" s="170"/>
      <c r="T387" s="171"/>
      <c r="AT387" s="166" t="s">
        <v>228</v>
      </c>
      <c r="AU387" s="166" t="s">
        <v>96</v>
      </c>
      <c r="AV387" s="14" t="s">
        <v>96</v>
      </c>
      <c r="AW387" s="14" t="s">
        <v>42</v>
      </c>
      <c r="AX387" s="14" t="s">
        <v>87</v>
      </c>
      <c r="AY387" s="166" t="s">
        <v>219</v>
      </c>
    </row>
    <row r="388" spans="2:65" s="14" customFormat="1" ht="11.25">
      <c r="B388" s="165"/>
      <c r="D388" s="152" t="s">
        <v>228</v>
      </c>
      <c r="E388" s="166" t="s">
        <v>1</v>
      </c>
      <c r="F388" s="167" t="s">
        <v>568</v>
      </c>
      <c r="H388" s="168">
        <v>3725</v>
      </c>
      <c r="I388" s="169"/>
      <c r="L388" s="165"/>
      <c r="M388" s="170"/>
      <c r="T388" s="171"/>
      <c r="AT388" s="166" t="s">
        <v>228</v>
      </c>
      <c r="AU388" s="166" t="s">
        <v>96</v>
      </c>
      <c r="AV388" s="14" t="s">
        <v>96</v>
      </c>
      <c r="AW388" s="14" t="s">
        <v>42</v>
      </c>
      <c r="AX388" s="14" t="s">
        <v>87</v>
      </c>
      <c r="AY388" s="166" t="s">
        <v>219</v>
      </c>
    </row>
    <row r="389" spans="2:65" s="15" customFormat="1" ht="11.25">
      <c r="B389" s="172"/>
      <c r="D389" s="152" t="s">
        <v>228</v>
      </c>
      <c r="E389" s="173" t="s">
        <v>1</v>
      </c>
      <c r="F389" s="174" t="s">
        <v>262</v>
      </c>
      <c r="H389" s="175">
        <v>3975</v>
      </c>
      <c r="I389" s="176"/>
      <c r="L389" s="172"/>
      <c r="M389" s="177"/>
      <c r="T389" s="178"/>
      <c r="AT389" s="173" t="s">
        <v>228</v>
      </c>
      <c r="AU389" s="173" t="s">
        <v>96</v>
      </c>
      <c r="AV389" s="15" t="s">
        <v>226</v>
      </c>
      <c r="AW389" s="15" t="s">
        <v>42</v>
      </c>
      <c r="AX389" s="15" t="s">
        <v>94</v>
      </c>
      <c r="AY389" s="173" t="s">
        <v>219</v>
      </c>
    </row>
    <row r="390" spans="2:65" s="11" customFormat="1" ht="22.9" customHeight="1">
      <c r="B390" s="126"/>
      <c r="D390" s="127" t="s">
        <v>86</v>
      </c>
      <c r="E390" s="136" t="s">
        <v>569</v>
      </c>
      <c r="F390" s="136" t="s">
        <v>570</v>
      </c>
      <c r="I390" s="129"/>
      <c r="J390" s="137">
        <f>BK390</f>
        <v>0</v>
      </c>
      <c r="L390" s="126"/>
      <c r="M390" s="131"/>
      <c r="P390" s="132">
        <f>SUM(P391:P392)</f>
        <v>0</v>
      </c>
      <c r="R390" s="132">
        <f>SUM(R391:R392)</f>
        <v>0</v>
      </c>
      <c r="T390" s="133">
        <f>SUM(T391:T392)</f>
        <v>0</v>
      </c>
      <c r="AR390" s="127" t="s">
        <v>94</v>
      </c>
      <c r="AT390" s="134" t="s">
        <v>86</v>
      </c>
      <c r="AU390" s="134" t="s">
        <v>94</v>
      </c>
      <c r="AY390" s="127" t="s">
        <v>219</v>
      </c>
      <c r="BK390" s="135">
        <f>SUM(BK391:BK392)</f>
        <v>0</v>
      </c>
    </row>
    <row r="391" spans="2:65" s="1" customFormat="1" ht="16.5" customHeight="1">
      <c r="B391" s="33"/>
      <c r="C391" s="138" t="s">
        <v>571</v>
      </c>
      <c r="D391" s="138" t="s">
        <v>221</v>
      </c>
      <c r="E391" s="139" t="s">
        <v>572</v>
      </c>
      <c r="F391" s="140" t="s">
        <v>573</v>
      </c>
      <c r="G391" s="141" t="s">
        <v>319</v>
      </c>
      <c r="H391" s="142">
        <v>1.5549999999999999</v>
      </c>
      <c r="I391" s="143"/>
      <c r="J391" s="144">
        <f>ROUND(I391*H391,2)</f>
        <v>0</v>
      </c>
      <c r="K391" s="140" t="s">
        <v>254</v>
      </c>
      <c r="L391" s="33"/>
      <c r="M391" s="145" t="s">
        <v>1</v>
      </c>
      <c r="N391" s="146" t="s">
        <v>52</v>
      </c>
      <c r="P391" s="147">
        <f>O391*H391</f>
        <v>0</v>
      </c>
      <c r="Q391" s="147">
        <v>0</v>
      </c>
      <c r="R391" s="147">
        <f>Q391*H391</f>
        <v>0</v>
      </c>
      <c r="S391" s="147">
        <v>0</v>
      </c>
      <c r="T391" s="148">
        <f>S391*H391</f>
        <v>0</v>
      </c>
      <c r="AR391" s="149" t="s">
        <v>226</v>
      </c>
      <c r="AT391" s="149" t="s">
        <v>221</v>
      </c>
      <c r="AU391" s="149" t="s">
        <v>96</v>
      </c>
      <c r="AY391" s="17" t="s">
        <v>219</v>
      </c>
      <c r="BE391" s="150">
        <f>IF(N391="základní",J391,0)</f>
        <v>0</v>
      </c>
      <c r="BF391" s="150">
        <f>IF(N391="snížená",J391,0)</f>
        <v>0</v>
      </c>
      <c r="BG391" s="150">
        <f>IF(N391="zákl. přenesená",J391,0)</f>
        <v>0</v>
      </c>
      <c r="BH391" s="150">
        <f>IF(N391="sníž. přenesená",J391,0)</f>
        <v>0</v>
      </c>
      <c r="BI391" s="150">
        <f>IF(N391="nulová",J391,0)</f>
        <v>0</v>
      </c>
      <c r="BJ391" s="17" t="s">
        <v>94</v>
      </c>
      <c r="BK391" s="150">
        <f>ROUND(I391*H391,2)</f>
        <v>0</v>
      </c>
      <c r="BL391" s="17" t="s">
        <v>226</v>
      </c>
      <c r="BM391" s="149" t="s">
        <v>574</v>
      </c>
    </row>
    <row r="392" spans="2:65" s="1" customFormat="1" ht="11.25">
      <c r="B392" s="33"/>
      <c r="D392" s="179" t="s">
        <v>256</v>
      </c>
      <c r="F392" s="180" t="s">
        <v>575</v>
      </c>
      <c r="I392" s="181"/>
      <c r="L392" s="33"/>
      <c r="M392" s="193"/>
      <c r="N392" s="194"/>
      <c r="O392" s="194"/>
      <c r="P392" s="194"/>
      <c r="Q392" s="194"/>
      <c r="R392" s="194"/>
      <c r="S392" s="194"/>
      <c r="T392" s="195"/>
      <c r="AT392" s="17" t="s">
        <v>256</v>
      </c>
      <c r="AU392" s="17" t="s">
        <v>96</v>
      </c>
    </row>
    <row r="393" spans="2:65" s="1" customFormat="1" ht="6.95" customHeight="1">
      <c r="B393" s="45"/>
      <c r="C393" s="46"/>
      <c r="D393" s="46"/>
      <c r="E393" s="46"/>
      <c r="F393" s="46"/>
      <c r="G393" s="46"/>
      <c r="H393" s="46"/>
      <c r="I393" s="46"/>
      <c r="J393" s="46"/>
      <c r="K393" s="46"/>
      <c r="L393" s="33"/>
    </row>
  </sheetData>
  <sheetProtection algorithmName="SHA-512" hashValue="1cEqjv2AKlL/7YSQULZxyjKp5gDwMmsJgqhFa1IO5xAUaogVVnUHkO7pRkgMn/WGRysbf+Tdm3IVC9lYz76+1Q==" saltValue="jqJImj6MpDE/5wJwTvuNBUWly8L4rfDe3XaVHs+ZzHfh7MkNrNyUaOk2c9hU7b3ZFBzoJ1kupEO6uzUtwV9tZA==" spinCount="100000" sheet="1" objects="1" scenarios="1" formatColumns="0" formatRows="0" autoFilter="0"/>
  <autoFilter ref="C122:K392" xr:uid="{00000000-0009-0000-0000-000001000000}"/>
  <mergeCells count="12">
    <mergeCell ref="E115:H115"/>
    <mergeCell ref="L2:V2"/>
    <mergeCell ref="E84:H84"/>
    <mergeCell ref="E86:H86"/>
    <mergeCell ref="E88:H88"/>
    <mergeCell ref="E111:H111"/>
    <mergeCell ref="E113:H113"/>
    <mergeCell ref="E7:H7"/>
    <mergeCell ref="E9:H9"/>
    <mergeCell ref="E11:H11"/>
    <mergeCell ref="E20:H20"/>
    <mergeCell ref="E29:H29"/>
  </mergeCells>
  <hyperlinks>
    <hyperlink ref="F148" r:id="rId1" xr:uid="{00000000-0004-0000-0100-000000000000}"/>
    <hyperlink ref="F165" r:id="rId2" xr:uid="{00000000-0004-0000-0100-000001000000}"/>
    <hyperlink ref="F171" r:id="rId3" xr:uid="{00000000-0004-0000-0100-000002000000}"/>
    <hyperlink ref="F180" r:id="rId4" xr:uid="{00000000-0004-0000-0100-000003000000}"/>
    <hyperlink ref="F187" r:id="rId5" xr:uid="{00000000-0004-0000-0100-000004000000}"/>
    <hyperlink ref="F190" r:id="rId6" xr:uid="{00000000-0004-0000-0100-000005000000}"/>
    <hyperlink ref="F214" r:id="rId7" xr:uid="{00000000-0004-0000-0100-000006000000}"/>
    <hyperlink ref="F223" r:id="rId8" xr:uid="{00000000-0004-0000-0100-000007000000}"/>
    <hyperlink ref="F229" r:id="rId9" xr:uid="{00000000-0004-0000-0100-000008000000}"/>
    <hyperlink ref="F236" r:id="rId10" xr:uid="{00000000-0004-0000-0100-000009000000}"/>
    <hyperlink ref="F241" r:id="rId11" xr:uid="{00000000-0004-0000-0100-00000A000000}"/>
    <hyperlink ref="F246" r:id="rId12" xr:uid="{00000000-0004-0000-0100-00000B000000}"/>
    <hyperlink ref="F252" r:id="rId13" xr:uid="{00000000-0004-0000-0100-00000C000000}"/>
    <hyperlink ref="F257" r:id="rId14" xr:uid="{00000000-0004-0000-0100-00000D000000}"/>
    <hyperlink ref="F262" r:id="rId15" xr:uid="{00000000-0004-0000-0100-00000E000000}"/>
    <hyperlink ref="F267" r:id="rId16" xr:uid="{00000000-0004-0000-0100-00000F000000}"/>
    <hyperlink ref="F270" r:id="rId17" xr:uid="{00000000-0004-0000-0100-000010000000}"/>
    <hyperlink ref="F280" r:id="rId18" xr:uid="{00000000-0004-0000-0100-000011000000}"/>
    <hyperlink ref="F284" r:id="rId19" xr:uid="{00000000-0004-0000-0100-000012000000}"/>
    <hyperlink ref="F303" r:id="rId20" xr:uid="{00000000-0004-0000-0100-000013000000}"/>
    <hyperlink ref="F314" r:id="rId21" xr:uid="{00000000-0004-0000-0100-000014000000}"/>
    <hyperlink ref="F318" r:id="rId22" xr:uid="{00000000-0004-0000-0100-000015000000}"/>
    <hyperlink ref="F322" r:id="rId23" xr:uid="{00000000-0004-0000-0100-000016000000}"/>
    <hyperlink ref="F339" r:id="rId24" xr:uid="{00000000-0004-0000-0100-000017000000}"/>
    <hyperlink ref="F342" r:id="rId25" xr:uid="{00000000-0004-0000-0100-000018000000}"/>
    <hyperlink ref="F345" r:id="rId26" xr:uid="{00000000-0004-0000-0100-000019000000}"/>
    <hyperlink ref="F348" r:id="rId27" xr:uid="{00000000-0004-0000-0100-00001A000000}"/>
    <hyperlink ref="F351" r:id="rId28" xr:uid="{00000000-0004-0000-0100-00001B000000}"/>
    <hyperlink ref="F354" r:id="rId29" xr:uid="{00000000-0004-0000-0100-00001C000000}"/>
    <hyperlink ref="F357" r:id="rId30" xr:uid="{00000000-0004-0000-0100-00001D000000}"/>
    <hyperlink ref="F362" r:id="rId31" xr:uid="{00000000-0004-0000-0100-00001E000000}"/>
    <hyperlink ref="F367" r:id="rId32" xr:uid="{00000000-0004-0000-0100-00001F000000}"/>
    <hyperlink ref="F370" r:id="rId33" xr:uid="{00000000-0004-0000-0100-000020000000}"/>
    <hyperlink ref="F374" r:id="rId34" xr:uid="{00000000-0004-0000-0100-000021000000}"/>
    <hyperlink ref="F377" r:id="rId35" xr:uid="{00000000-0004-0000-0100-000022000000}"/>
    <hyperlink ref="F382" r:id="rId36" xr:uid="{00000000-0004-0000-0100-000023000000}"/>
    <hyperlink ref="F385" r:id="rId37" xr:uid="{00000000-0004-0000-0100-000024000000}"/>
    <hyperlink ref="F392" r:id="rId38" xr:uid="{00000000-0004-0000-0100-000025000000}"/>
  </hyperlinks>
  <pageMargins left="0.39370078740157483" right="0.39370078740157483" top="0.39370078740157483" bottom="0.39370078740157483" header="0" footer="0"/>
  <pageSetup paperSize="9" scale="84" fitToHeight="100" orientation="landscape" r:id="rId39"/>
  <headerFooter>
    <oddFooter>&amp;CStrana &amp;P z &amp;N</oddFooter>
  </headerFooter>
  <drawing r:id="rId4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2:BM213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168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173</v>
      </c>
      <c r="L4" s="20"/>
      <c r="M4" s="9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</row>
    <row r="8" spans="2:46" s="1" customFormat="1" ht="12" customHeight="1">
      <c r="B8" s="33"/>
      <c r="D8" s="27" t="s">
        <v>180</v>
      </c>
      <c r="L8" s="33"/>
    </row>
    <row r="9" spans="2:46" s="1" customFormat="1" ht="16.5" customHeight="1">
      <c r="B9" s="33"/>
      <c r="E9" s="204" t="s">
        <v>3969</v>
      </c>
      <c r="F9" s="248"/>
      <c r="G9" s="248"/>
      <c r="H9" s="248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7" t="s">
        <v>18</v>
      </c>
      <c r="F11" s="25" t="s">
        <v>19</v>
      </c>
      <c r="I11" s="27" t="s">
        <v>20</v>
      </c>
      <c r="J11" s="25" t="s">
        <v>21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3" t="str">
        <f>'Rekapitulace stavby'!AN8</f>
        <v>29. 8. 2025</v>
      </c>
      <c r="L12" s="33"/>
    </row>
    <row r="13" spans="2:46" s="1" customFormat="1" ht="21.75" customHeight="1">
      <c r="B13" s="33"/>
      <c r="D13" s="24" t="s">
        <v>26</v>
      </c>
      <c r="F13" s="29" t="s">
        <v>27</v>
      </c>
      <c r="I13" s="24" t="s">
        <v>28</v>
      </c>
      <c r="J13" s="29" t="s">
        <v>29</v>
      </c>
      <c r="L13" s="33"/>
    </row>
    <row r="14" spans="2:4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4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249" t="str">
        <f>'Rekapitulace stavby'!E14</f>
        <v>Vyplň údaj</v>
      </c>
      <c r="F18" s="230"/>
      <c r="G18" s="230"/>
      <c r="H18" s="230"/>
      <c r="I18" s="27" t="s">
        <v>34</v>
      </c>
      <c r="J18" s="28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tr">
        <f>IF('Rekapitulace stavby'!AN19="","",'Rekapitulace stavby'!AN19)</f>
        <v/>
      </c>
      <c r="L23" s="33"/>
    </row>
    <row r="24" spans="2:12" s="1" customFormat="1" ht="18" customHeight="1">
      <c r="B24" s="33"/>
      <c r="E24" s="25" t="str">
        <f>IF('Rekapitulace stavby'!E20="","",'Rekapitulace stavby'!E20)</f>
        <v xml:space="preserve"> </v>
      </c>
      <c r="I24" s="27" t="s">
        <v>34</v>
      </c>
      <c r="J24" s="25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7" t="s">
        <v>45</v>
      </c>
      <c r="L26" s="33"/>
    </row>
    <row r="27" spans="2:12" s="7" customFormat="1" ht="16.5" customHeight="1">
      <c r="B27" s="96"/>
      <c r="E27" s="235" t="s">
        <v>1</v>
      </c>
      <c r="F27" s="235"/>
      <c r="G27" s="235"/>
      <c r="H27" s="235"/>
      <c r="L27" s="96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7" t="s">
        <v>47</v>
      </c>
      <c r="J30" s="67">
        <f>ROUND(J122,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>
      <c r="B32" s="33"/>
      <c r="F32" s="36" t="s">
        <v>49</v>
      </c>
      <c r="I32" s="36" t="s">
        <v>48</v>
      </c>
      <c r="J32" s="36" t="s">
        <v>50</v>
      </c>
      <c r="L32" s="33"/>
    </row>
    <row r="33" spans="2:12" s="1" customFormat="1" ht="14.45" customHeight="1">
      <c r="B33" s="33"/>
      <c r="D33" s="56" t="s">
        <v>51</v>
      </c>
      <c r="E33" s="27" t="s">
        <v>52</v>
      </c>
      <c r="F33" s="87">
        <f>ROUND((SUM(BE122:BE212)),  2)</f>
        <v>0</v>
      </c>
      <c r="I33" s="98">
        <v>0.21</v>
      </c>
      <c r="J33" s="87">
        <f>ROUND(((SUM(BE122:BE212))*I33),  2)</f>
        <v>0</v>
      </c>
      <c r="L33" s="33"/>
    </row>
    <row r="34" spans="2:12" s="1" customFormat="1" ht="14.45" customHeight="1">
      <c r="B34" s="33"/>
      <c r="E34" s="27" t="s">
        <v>53</v>
      </c>
      <c r="F34" s="87">
        <f>ROUND((SUM(BF122:BF212)),  2)</f>
        <v>0</v>
      </c>
      <c r="I34" s="98">
        <v>0.12</v>
      </c>
      <c r="J34" s="87">
        <f>ROUND(((SUM(BF122:BF212))*I34),  2)</f>
        <v>0</v>
      </c>
      <c r="L34" s="33"/>
    </row>
    <row r="35" spans="2:12" s="1" customFormat="1" ht="14.45" hidden="1" customHeight="1">
      <c r="B35" s="33"/>
      <c r="E35" s="27" t="s">
        <v>54</v>
      </c>
      <c r="F35" s="87">
        <f>ROUND((SUM(BG122:BG212)),  2)</f>
        <v>0</v>
      </c>
      <c r="I35" s="98">
        <v>0.21</v>
      </c>
      <c r="J35" s="87">
        <f>0</f>
        <v>0</v>
      </c>
      <c r="L35" s="33"/>
    </row>
    <row r="36" spans="2:12" s="1" customFormat="1" ht="14.45" hidden="1" customHeight="1">
      <c r="B36" s="33"/>
      <c r="E36" s="27" t="s">
        <v>55</v>
      </c>
      <c r="F36" s="87">
        <f>ROUND((SUM(BH122:BH212)),  2)</f>
        <v>0</v>
      </c>
      <c r="I36" s="98">
        <v>0.12</v>
      </c>
      <c r="J36" s="87">
        <f>0</f>
        <v>0</v>
      </c>
      <c r="L36" s="33"/>
    </row>
    <row r="37" spans="2:12" s="1" customFormat="1" ht="14.45" hidden="1" customHeight="1">
      <c r="B37" s="33"/>
      <c r="E37" s="27" t="s">
        <v>56</v>
      </c>
      <c r="F37" s="87">
        <f>ROUND((SUM(BI122:BI212)),  2)</f>
        <v>0</v>
      </c>
      <c r="I37" s="98">
        <v>0</v>
      </c>
      <c r="J37" s="87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9"/>
      <c r="D39" s="100" t="s">
        <v>57</v>
      </c>
      <c r="E39" s="58"/>
      <c r="F39" s="58"/>
      <c r="G39" s="101" t="s">
        <v>58</v>
      </c>
      <c r="H39" s="102" t="s">
        <v>59</v>
      </c>
      <c r="I39" s="58"/>
      <c r="J39" s="103">
        <f>SUM(J30:J37)</f>
        <v>0</v>
      </c>
      <c r="K39" s="104"/>
      <c r="L39" s="33"/>
    </row>
    <row r="40" spans="2:12" s="1" customFormat="1" ht="14.45" customHeight="1">
      <c r="B40" s="33"/>
      <c r="L40" s="33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 ht="11.25">
      <c r="B50" s="20"/>
      <c r="L50" s="20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s="1" customFormat="1" ht="12.75">
      <c r="B60" s="33"/>
      <c r="D60" s="44" t="s">
        <v>62</v>
      </c>
      <c r="E60" s="35"/>
      <c r="F60" s="105" t="s">
        <v>63</v>
      </c>
      <c r="G60" s="44" t="s">
        <v>62</v>
      </c>
      <c r="H60" s="35"/>
      <c r="I60" s="35"/>
      <c r="J60" s="106" t="s">
        <v>63</v>
      </c>
      <c r="K60" s="35"/>
      <c r="L60" s="33"/>
    </row>
    <row r="61" spans="2:12" ht="11.25">
      <c r="B61" s="20"/>
      <c r="L61" s="20"/>
    </row>
    <row r="62" spans="2:12" ht="11.25">
      <c r="B62" s="20"/>
      <c r="L62" s="20"/>
    </row>
    <row r="63" spans="2:12" ht="11.25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 ht="11.25">
      <c r="B65" s="20"/>
      <c r="L65" s="20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s="1" customFormat="1" ht="12.75">
      <c r="B75" s="33"/>
      <c r="D75" s="44" t="s">
        <v>62</v>
      </c>
      <c r="E75" s="35"/>
      <c r="F75" s="105" t="s">
        <v>63</v>
      </c>
      <c r="G75" s="44" t="s">
        <v>62</v>
      </c>
      <c r="H75" s="35"/>
      <c r="I75" s="35"/>
      <c r="J75" s="106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47" s="1" customFormat="1" ht="24.95" customHeight="1">
      <c r="B81" s="33"/>
      <c r="C81" s="21" t="s">
        <v>195</v>
      </c>
      <c r="L81" s="33"/>
    </row>
    <row r="82" spans="2:47" s="1" customFormat="1" ht="6.95" customHeight="1">
      <c r="B82" s="33"/>
      <c r="L82" s="33"/>
    </row>
    <row r="83" spans="2:47" s="1" customFormat="1" ht="12" customHeight="1">
      <c r="B83" s="33"/>
      <c r="C83" s="27" t="s">
        <v>16</v>
      </c>
      <c r="L83" s="33"/>
    </row>
    <row r="84" spans="2:47" s="1" customFormat="1" ht="16.5" customHeight="1">
      <c r="B84" s="33"/>
      <c r="E84" s="246" t="str">
        <f>E7</f>
        <v>REVITALIZACE ROZTYLSKÉHO NÁMĚSTÍ SEVER, PRAHA 4</v>
      </c>
      <c r="F84" s="247"/>
      <c r="G84" s="247"/>
      <c r="H84" s="247"/>
      <c r="L84" s="33"/>
    </row>
    <row r="85" spans="2:47" s="1" customFormat="1" ht="12" customHeight="1">
      <c r="B85" s="33"/>
      <c r="C85" s="27" t="s">
        <v>180</v>
      </c>
      <c r="L85" s="33"/>
    </row>
    <row r="86" spans="2:47" s="1" customFormat="1" ht="16.5" customHeight="1">
      <c r="B86" s="33"/>
      <c r="E86" s="204" t="str">
        <f>E9</f>
        <v xml:space="preserve">VON - VEDLEJŠÍ A OSTATNÍ NÁKLADY </v>
      </c>
      <c r="F86" s="248"/>
      <c r="G86" s="248"/>
      <c r="H86" s="248"/>
      <c r="L86" s="33"/>
    </row>
    <row r="87" spans="2:47" s="1" customFormat="1" ht="6.95" customHeight="1">
      <c r="B87" s="33"/>
      <c r="L87" s="33"/>
    </row>
    <row r="88" spans="2:47" s="1" customFormat="1" ht="12" customHeight="1">
      <c r="B88" s="33"/>
      <c r="C88" s="27" t="s">
        <v>22</v>
      </c>
      <c r="F88" s="25" t="str">
        <f>F12</f>
        <v>PRAHA 4</v>
      </c>
      <c r="I88" s="27" t="s">
        <v>24</v>
      </c>
      <c r="J88" s="53" t="str">
        <f>IF(J12="","",J12)</f>
        <v>29. 8. 2025</v>
      </c>
      <c r="L88" s="33"/>
    </row>
    <row r="89" spans="2:47" s="1" customFormat="1" ht="6.95" customHeight="1">
      <c r="B89" s="33"/>
      <c r="L89" s="33"/>
    </row>
    <row r="90" spans="2:47" s="1" customFormat="1" ht="40.15" customHeight="1">
      <c r="B90" s="33"/>
      <c r="C90" s="27" t="s">
        <v>30</v>
      </c>
      <c r="F90" s="25" t="str">
        <f>E15</f>
        <v>Městská část Praha 4,Antala Staška 2059/80b,Praha4</v>
      </c>
      <c r="I90" s="27" t="s">
        <v>38</v>
      </c>
      <c r="J90" s="31" t="str">
        <f>E21</f>
        <v>Ateliér zahradní a krajinářské architektury, Brno</v>
      </c>
      <c r="L90" s="33"/>
    </row>
    <row r="91" spans="2:47" s="1" customFormat="1" ht="15.2" customHeight="1">
      <c r="B91" s="33"/>
      <c r="C91" s="27" t="s">
        <v>36</v>
      </c>
      <c r="F91" s="25" t="str">
        <f>IF(E18="","",E18)</f>
        <v>Vyplň údaj</v>
      </c>
      <c r="I91" s="27" t="s">
        <v>43</v>
      </c>
      <c r="J91" s="31" t="str">
        <f>E24</f>
        <v xml:space="preserve"> </v>
      </c>
      <c r="L91" s="33"/>
    </row>
    <row r="92" spans="2:47" s="1" customFormat="1" ht="10.35" customHeight="1">
      <c r="B92" s="33"/>
      <c r="L92" s="33"/>
    </row>
    <row r="93" spans="2:47" s="1" customFormat="1" ht="29.25" customHeight="1">
      <c r="B93" s="33"/>
      <c r="C93" s="107" t="s">
        <v>196</v>
      </c>
      <c r="D93" s="99"/>
      <c r="E93" s="99"/>
      <c r="F93" s="99"/>
      <c r="G93" s="99"/>
      <c r="H93" s="99"/>
      <c r="I93" s="99"/>
      <c r="J93" s="108" t="s">
        <v>197</v>
      </c>
      <c r="K93" s="99"/>
      <c r="L93" s="33"/>
    </row>
    <row r="94" spans="2:47" s="1" customFormat="1" ht="10.35" customHeight="1">
      <c r="B94" s="33"/>
      <c r="L94" s="33"/>
    </row>
    <row r="95" spans="2:47" s="1" customFormat="1" ht="22.9" customHeight="1">
      <c r="B95" s="33"/>
      <c r="C95" s="109" t="s">
        <v>198</v>
      </c>
      <c r="J95" s="67">
        <f>J122</f>
        <v>0</v>
      </c>
      <c r="L95" s="33"/>
      <c r="AU95" s="17" t="s">
        <v>199</v>
      </c>
    </row>
    <row r="96" spans="2:47" s="8" customFormat="1" ht="24.95" customHeight="1">
      <c r="B96" s="110"/>
      <c r="D96" s="111" t="s">
        <v>3970</v>
      </c>
      <c r="E96" s="112"/>
      <c r="F96" s="112"/>
      <c r="G96" s="112"/>
      <c r="H96" s="112"/>
      <c r="I96" s="112"/>
      <c r="J96" s="113">
        <f>J123</f>
        <v>0</v>
      </c>
      <c r="L96" s="110"/>
    </row>
    <row r="97" spans="2:12" s="9" customFormat="1" ht="19.899999999999999" customHeight="1">
      <c r="B97" s="114"/>
      <c r="D97" s="115" t="s">
        <v>3971</v>
      </c>
      <c r="E97" s="116"/>
      <c r="F97" s="116"/>
      <c r="G97" s="116"/>
      <c r="H97" s="116"/>
      <c r="I97" s="116"/>
      <c r="J97" s="117">
        <f>J124</f>
        <v>0</v>
      </c>
      <c r="L97" s="114"/>
    </row>
    <row r="98" spans="2:12" s="9" customFormat="1" ht="19.899999999999999" customHeight="1">
      <c r="B98" s="114"/>
      <c r="D98" s="115" t="s">
        <v>3972</v>
      </c>
      <c r="E98" s="116"/>
      <c r="F98" s="116"/>
      <c r="G98" s="116"/>
      <c r="H98" s="116"/>
      <c r="I98" s="116"/>
      <c r="J98" s="117">
        <f>J156</f>
        <v>0</v>
      </c>
      <c r="L98" s="114"/>
    </row>
    <row r="99" spans="2:12" s="9" customFormat="1" ht="19.899999999999999" customHeight="1">
      <c r="B99" s="114"/>
      <c r="D99" s="115" t="s">
        <v>3973</v>
      </c>
      <c r="E99" s="116"/>
      <c r="F99" s="116"/>
      <c r="G99" s="116"/>
      <c r="H99" s="116"/>
      <c r="I99" s="116"/>
      <c r="J99" s="117">
        <f>J162</f>
        <v>0</v>
      </c>
      <c r="L99" s="114"/>
    </row>
    <row r="100" spans="2:12" s="9" customFormat="1" ht="19.899999999999999" customHeight="1">
      <c r="B100" s="114"/>
      <c r="D100" s="115" t="s">
        <v>3974</v>
      </c>
      <c r="E100" s="116"/>
      <c r="F100" s="116"/>
      <c r="G100" s="116"/>
      <c r="H100" s="116"/>
      <c r="I100" s="116"/>
      <c r="J100" s="117">
        <f>J176</f>
        <v>0</v>
      </c>
      <c r="L100" s="114"/>
    </row>
    <row r="101" spans="2:12" s="9" customFormat="1" ht="19.899999999999999" customHeight="1">
      <c r="B101" s="114"/>
      <c r="D101" s="115" t="s">
        <v>3975</v>
      </c>
      <c r="E101" s="116"/>
      <c r="F101" s="116"/>
      <c r="G101" s="116"/>
      <c r="H101" s="116"/>
      <c r="I101" s="116"/>
      <c r="J101" s="117">
        <f>J185</f>
        <v>0</v>
      </c>
      <c r="L101" s="114"/>
    </row>
    <row r="102" spans="2:12" s="9" customFormat="1" ht="19.899999999999999" customHeight="1">
      <c r="B102" s="114"/>
      <c r="D102" s="115" t="s">
        <v>3976</v>
      </c>
      <c r="E102" s="116"/>
      <c r="F102" s="116"/>
      <c r="G102" s="116"/>
      <c r="H102" s="116"/>
      <c r="I102" s="116"/>
      <c r="J102" s="117">
        <f>J196</f>
        <v>0</v>
      </c>
      <c r="L102" s="114"/>
    </row>
    <row r="103" spans="2:12" s="1" customFormat="1" ht="21.75" customHeight="1">
      <c r="B103" s="33"/>
      <c r="L103" s="33"/>
    </row>
    <row r="104" spans="2:12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3"/>
    </row>
    <row r="108" spans="2:12" s="1" customFormat="1" ht="6.95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3"/>
    </row>
    <row r="109" spans="2:12" s="1" customFormat="1" ht="24.95" customHeight="1">
      <c r="B109" s="33"/>
      <c r="C109" s="21" t="s">
        <v>204</v>
      </c>
      <c r="L109" s="33"/>
    </row>
    <row r="110" spans="2:12" s="1" customFormat="1" ht="6.95" customHeight="1">
      <c r="B110" s="33"/>
      <c r="L110" s="33"/>
    </row>
    <row r="111" spans="2:12" s="1" customFormat="1" ht="12" customHeight="1">
      <c r="B111" s="33"/>
      <c r="C111" s="27" t="s">
        <v>16</v>
      </c>
      <c r="L111" s="33"/>
    </row>
    <row r="112" spans="2:12" s="1" customFormat="1" ht="16.5" customHeight="1">
      <c r="B112" s="33"/>
      <c r="E112" s="246" t="str">
        <f>E7</f>
        <v>REVITALIZACE ROZTYLSKÉHO NÁMĚSTÍ SEVER, PRAHA 4</v>
      </c>
      <c r="F112" s="247"/>
      <c r="G112" s="247"/>
      <c r="H112" s="247"/>
      <c r="L112" s="33"/>
    </row>
    <row r="113" spans="2:65" s="1" customFormat="1" ht="12" customHeight="1">
      <c r="B113" s="33"/>
      <c r="C113" s="27" t="s">
        <v>180</v>
      </c>
      <c r="L113" s="33"/>
    </row>
    <row r="114" spans="2:65" s="1" customFormat="1" ht="16.5" customHeight="1">
      <c r="B114" s="33"/>
      <c r="E114" s="204" t="str">
        <f>E9</f>
        <v xml:space="preserve">VON - VEDLEJŠÍ A OSTATNÍ NÁKLADY </v>
      </c>
      <c r="F114" s="248"/>
      <c r="G114" s="248"/>
      <c r="H114" s="248"/>
      <c r="L114" s="33"/>
    </row>
    <row r="115" spans="2:65" s="1" customFormat="1" ht="6.95" customHeight="1">
      <c r="B115" s="33"/>
      <c r="L115" s="33"/>
    </row>
    <row r="116" spans="2:65" s="1" customFormat="1" ht="12" customHeight="1">
      <c r="B116" s="33"/>
      <c r="C116" s="27" t="s">
        <v>22</v>
      </c>
      <c r="F116" s="25" t="str">
        <f>F12</f>
        <v>PRAHA 4</v>
      </c>
      <c r="I116" s="27" t="s">
        <v>24</v>
      </c>
      <c r="J116" s="53" t="str">
        <f>IF(J12="","",J12)</f>
        <v>29. 8. 2025</v>
      </c>
      <c r="L116" s="33"/>
    </row>
    <row r="117" spans="2:65" s="1" customFormat="1" ht="6.95" customHeight="1">
      <c r="B117" s="33"/>
      <c r="L117" s="33"/>
    </row>
    <row r="118" spans="2:65" s="1" customFormat="1" ht="40.15" customHeight="1">
      <c r="B118" s="33"/>
      <c r="C118" s="27" t="s">
        <v>30</v>
      </c>
      <c r="F118" s="25" t="str">
        <f>E15</f>
        <v>Městská část Praha 4,Antala Staška 2059/80b,Praha4</v>
      </c>
      <c r="I118" s="27" t="s">
        <v>38</v>
      </c>
      <c r="J118" s="31" t="str">
        <f>E21</f>
        <v>Ateliér zahradní a krajinářské architektury, Brno</v>
      </c>
      <c r="L118" s="33"/>
    </row>
    <row r="119" spans="2:65" s="1" customFormat="1" ht="15.2" customHeight="1">
      <c r="B119" s="33"/>
      <c r="C119" s="27" t="s">
        <v>36</v>
      </c>
      <c r="F119" s="25" t="str">
        <f>IF(E18="","",E18)</f>
        <v>Vyplň údaj</v>
      </c>
      <c r="I119" s="27" t="s">
        <v>43</v>
      </c>
      <c r="J119" s="31" t="str">
        <f>E24</f>
        <v xml:space="preserve"> </v>
      </c>
      <c r="L119" s="33"/>
    </row>
    <row r="120" spans="2:65" s="1" customFormat="1" ht="10.35" customHeight="1">
      <c r="B120" s="33"/>
      <c r="L120" s="33"/>
    </row>
    <row r="121" spans="2:65" s="10" customFormat="1" ht="29.25" customHeight="1">
      <c r="B121" s="118"/>
      <c r="C121" s="119" t="s">
        <v>205</v>
      </c>
      <c r="D121" s="120" t="s">
        <v>72</v>
      </c>
      <c r="E121" s="120" t="s">
        <v>68</v>
      </c>
      <c r="F121" s="120" t="s">
        <v>69</v>
      </c>
      <c r="G121" s="120" t="s">
        <v>206</v>
      </c>
      <c r="H121" s="120" t="s">
        <v>207</v>
      </c>
      <c r="I121" s="120" t="s">
        <v>208</v>
      </c>
      <c r="J121" s="120" t="s">
        <v>197</v>
      </c>
      <c r="K121" s="121" t="s">
        <v>209</v>
      </c>
      <c r="L121" s="118"/>
      <c r="M121" s="60" t="s">
        <v>1</v>
      </c>
      <c r="N121" s="61" t="s">
        <v>51</v>
      </c>
      <c r="O121" s="61" t="s">
        <v>210</v>
      </c>
      <c r="P121" s="61" t="s">
        <v>211</v>
      </c>
      <c r="Q121" s="61" t="s">
        <v>212</v>
      </c>
      <c r="R121" s="61" t="s">
        <v>213</v>
      </c>
      <c r="S121" s="61" t="s">
        <v>214</v>
      </c>
      <c r="T121" s="62" t="s">
        <v>215</v>
      </c>
    </row>
    <row r="122" spans="2:65" s="1" customFormat="1" ht="22.9" customHeight="1">
      <c r="B122" s="33"/>
      <c r="C122" s="65" t="s">
        <v>216</v>
      </c>
      <c r="J122" s="122">
        <f>BK122</f>
        <v>0</v>
      </c>
      <c r="L122" s="33"/>
      <c r="M122" s="63"/>
      <c r="N122" s="54"/>
      <c r="O122" s="54"/>
      <c r="P122" s="123">
        <f>P123</f>
        <v>0</v>
      </c>
      <c r="Q122" s="54"/>
      <c r="R122" s="123">
        <f>R123</f>
        <v>0</v>
      </c>
      <c r="S122" s="54"/>
      <c r="T122" s="124">
        <f>T123</f>
        <v>0</v>
      </c>
      <c r="AT122" s="17" t="s">
        <v>86</v>
      </c>
      <c r="AU122" s="17" t="s">
        <v>199</v>
      </c>
      <c r="BK122" s="125">
        <f>BK123</f>
        <v>0</v>
      </c>
    </row>
    <row r="123" spans="2:65" s="11" customFormat="1" ht="25.9" customHeight="1">
      <c r="B123" s="126"/>
      <c r="D123" s="127" t="s">
        <v>86</v>
      </c>
      <c r="E123" s="128" t="s">
        <v>3977</v>
      </c>
      <c r="F123" s="128" t="s">
        <v>3978</v>
      </c>
      <c r="I123" s="129"/>
      <c r="J123" s="130">
        <f>BK123</f>
        <v>0</v>
      </c>
      <c r="L123" s="126"/>
      <c r="M123" s="131"/>
      <c r="P123" s="132">
        <f>P124+P156+P162+P176+P185+P196</f>
        <v>0</v>
      </c>
      <c r="R123" s="132">
        <f>R124+R156+R162+R176+R185+R196</f>
        <v>0</v>
      </c>
      <c r="T123" s="133">
        <f>T124+T156+T162+T176+T185+T196</f>
        <v>0</v>
      </c>
      <c r="AR123" s="127" t="s">
        <v>269</v>
      </c>
      <c r="AT123" s="134" t="s">
        <v>86</v>
      </c>
      <c r="AU123" s="134" t="s">
        <v>87</v>
      </c>
      <c r="AY123" s="127" t="s">
        <v>219</v>
      </c>
      <c r="BK123" s="135">
        <f>BK124+BK156+BK162+BK176+BK185+BK196</f>
        <v>0</v>
      </c>
    </row>
    <row r="124" spans="2:65" s="11" customFormat="1" ht="22.9" customHeight="1">
      <c r="B124" s="126"/>
      <c r="D124" s="127" t="s">
        <v>86</v>
      </c>
      <c r="E124" s="136" t="s">
        <v>3979</v>
      </c>
      <c r="F124" s="136" t="s">
        <v>3980</v>
      </c>
      <c r="I124" s="129"/>
      <c r="J124" s="137">
        <f>BK124</f>
        <v>0</v>
      </c>
      <c r="L124" s="126"/>
      <c r="M124" s="131"/>
      <c r="P124" s="132">
        <f>SUM(P125:P155)</f>
        <v>0</v>
      </c>
      <c r="R124" s="132">
        <f>SUM(R125:R155)</f>
        <v>0</v>
      </c>
      <c r="T124" s="133">
        <f>SUM(T125:T155)</f>
        <v>0</v>
      </c>
      <c r="AR124" s="127" t="s">
        <v>269</v>
      </c>
      <c r="AT124" s="134" t="s">
        <v>86</v>
      </c>
      <c r="AU124" s="134" t="s">
        <v>94</v>
      </c>
      <c r="AY124" s="127" t="s">
        <v>219</v>
      </c>
      <c r="BK124" s="135">
        <f>SUM(BK125:BK155)</f>
        <v>0</v>
      </c>
    </row>
    <row r="125" spans="2:65" s="1" customFormat="1" ht="16.5" customHeight="1">
      <c r="B125" s="33"/>
      <c r="C125" s="138" t="s">
        <v>94</v>
      </c>
      <c r="D125" s="138" t="s">
        <v>221</v>
      </c>
      <c r="E125" s="139" t="s">
        <v>3981</v>
      </c>
      <c r="F125" s="140" t="s">
        <v>3982</v>
      </c>
      <c r="G125" s="141" t="s">
        <v>3648</v>
      </c>
      <c r="H125" s="142">
        <v>1</v>
      </c>
      <c r="I125" s="143"/>
      <c r="J125" s="144">
        <f>ROUND(I125*H125,2)</f>
        <v>0</v>
      </c>
      <c r="K125" s="140" t="s">
        <v>2740</v>
      </c>
      <c r="L125" s="33"/>
      <c r="M125" s="145" t="s">
        <v>1</v>
      </c>
      <c r="N125" s="146" t="s">
        <v>52</v>
      </c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AR125" s="149" t="s">
        <v>3983</v>
      </c>
      <c r="AT125" s="149" t="s">
        <v>221</v>
      </c>
      <c r="AU125" s="149" t="s">
        <v>96</v>
      </c>
      <c r="AY125" s="17" t="s">
        <v>219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94</v>
      </c>
      <c r="BK125" s="150">
        <f>ROUND(I125*H125,2)</f>
        <v>0</v>
      </c>
      <c r="BL125" s="17" t="s">
        <v>3983</v>
      </c>
      <c r="BM125" s="149" t="s">
        <v>3984</v>
      </c>
    </row>
    <row r="126" spans="2:65" s="12" customFormat="1" ht="11.25">
      <c r="B126" s="151"/>
      <c r="D126" s="152" t="s">
        <v>228</v>
      </c>
      <c r="E126" s="153" t="s">
        <v>1</v>
      </c>
      <c r="F126" s="154" t="s">
        <v>3985</v>
      </c>
      <c r="H126" s="153" t="s">
        <v>1</v>
      </c>
      <c r="I126" s="155"/>
      <c r="L126" s="151"/>
      <c r="M126" s="156"/>
      <c r="T126" s="157"/>
      <c r="AT126" s="153" t="s">
        <v>228</v>
      </c>
      <c r="AU126" s="153" t="s">
        <v>96</v>
      </c>
      <c r="AV126" s="12" t="s">
        <v>94</v>
      </c>
      <c r="AW126" s="12" t="s">
        <v>42</v>
      </c>
      <c r="AX126" s="12" t="s">
        <v>87</v>
      </c>
      <c r="AY126" s="153" t="s">
        <v>219</v>
      </c>
    </row>
    <row r="127" spans="2:65" s="12" customFormat="1" ht="11.25">
      <c r="B127" s="151"/>
      <c r="D127" s="152" t="s">
        <v>228</v>
      </c>
      <c r="E127" s="153" t="s">
        <v>1</v>
      </c>
      <c r="F127" s="154" t="s">
        <v>3986</v>
      </c>
      <c r="H127" s="153" t="s">
        <v>1</v>
      </c>
      <c r="I127" s="155"/>
      <c r="L127" s="151"/>
      <c r="M127" s="156"/>
      <c r="T127" s="157"/>
      <c r="AT127" s="153" t="s">
        <v>228</v>
      </c>
      <c r="AU127" s="153" t="s">
        <v>96</v>
      </c>
      <c r="AV127" s="12" t="s">
        <v>94</v>
      </c>
      <c r="AW127" s="12" t="s">
        <v>42</v>
      </c>
      <c r="AX127" s="12" t="s">
        <v>87</v>
      </c>
      <c r="AY127" s="153" t="s">
        <v>219</v>
      </c>
    </row>
    <row r="128" spans="2:65" s="12" customFormat="1" ht="11.25">
      <c r="B128" s="151"/>
      <c r="D128" s="152" t="s">
        <v>228</v>
      </c>
      <c r="E128" s="153" t="s">
        <v>1</v>
      </c>
      <c r="F128" s="154" t="s">
        <v>3987</v>
      </c>
      <c r="H128" s="153" t="s">
        <v>1</v>
      </c>
      <c r="I128" s="155"/>
      <c r="L128" s="151"/>
      <c r="M128" s="156"/>
      <c r="T128" s="157"/>
      <c r="AT128" s="153" t="s">
        <v>228</v>
      </c>
      <c r="AU128" s="153" t="s">
        <v>96</v>
      </c>
      <c r="AV128" s="12" t="s">
        <v>94</v>
      </c>
      <c r="AW128" s="12" t="s">
        <v>42</v>
      </c>
      <c r="AX128" s="12" t="s">
        <v>87</v>
      </c>
      <c r="AY128" s="153" t="s">
        <v>219</v>
      </c>
    </row>
    <row r="129" spans="2:65" s="14" customFormat="1" ht="11.25">
      <c r="B129" s="165"/>
      <c r="D129" s="152" t="s">
        <v>228</v>
      </c>
      <c r="E129" s="166" t="s">
        <v>1</v>
      </c>
      <c r="F129" s="167" t="s">
        <v>3988</v>
      </c>
      <c r="H129" s="168">
        <v>1</v>
      </c>
      <c r="I129" s="169"/>
      <c r="L129" s="165"/>
      <c r="M129" s="170"/>
      <c r="T129" s="171"/>
      <c r="AT129" s="166" t="s">
        <v>228</v>
      </c>
      <c r="AU129" s="166" t="s">
        <v>96</v>
      </c>
      <c r="AV129" s="14" t="s">
        <v>96</v>
      </c>
      <c r="AW129" s="14" t="s">
        <v>42</v>
      </c>
      <c r="AX129" s="14" t="s">
        <v>94</v>
      </c>
      <c r="AY129" s="166" t="s">
        <v>219</v>
      </c>
    </row>
    <row r="130" spans="2:65" s="1" customFormat="1" ht="16.5" customHeight="1">
      <c r="B130" s="33"/>
      <c r="C130" s="138" t="s">
        <v>96</v>
      </c>
      <c r="D130" s="138" t="s">
        <v>221</v>
      </c>
      <c r="E130" s="139" t="s">
        <v>3989</v>
      </c>
      <c r="F130" s="140" t="s">
        <v>3990</v>
      </c>
      <c r="G130" s="141" t="s">
        <v>3648</v>
      </c>
      <c r="H130" s="142">
        <v>1</v>
      </c>
      <c r="I130" s="143"/>
      <c r="J130" s="144">
        <f>ROUND(I130*H130,2)</f>
        <v>0</v>
      </c>
      <c r="K130" s="140" t="s">
        <v>2740</v>
      </c>
      <c r="L130" s="33"/>
      <c r="M130" s="145" t="s">
        <v>1</v>
      </c>
      <c r="N130" s="146" t="s">
        <v>52</v>
      </c>
      <c r="P130" s="147">
        <f>O130*H130</f>
        <v>0</v>
      </c>
      <c r="Q130" s="147">
        <v>0</v>
      </c>
      <c r="R130" s="147">
        <f>Q130*H130</f>
        <v>0</v>
      </c>
      <c r="S130" s="147">
        <v>0</v>
      </c>
      <c r="T130" s="148">
        <f>S130*H130</f>
        <v>0</v>
      </c>
      <c r="AR130" s="149" t="s">
        <v>3983</v>
      </c>
      <c r="AT130" s="149" t="s">
        <v>221</v>
      </c>
      <c r="AU130" s="149" t="s">
        <v>96</v>
      </c>
      <c r="AY130" s="17" t="s">
        <v>219</v>
      </c>
      <c r="BE130" s="150">
        <f>IF(N130="základní",J130,0)</f>
        <v>0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7" t="s">
        <v>94</v>
      </c>
      <c r="BK130" s="150">
        <f>ROUND(I130*H130,2)</f>
        <v>0</v>
      </c>
      <c r="BL130" s="17" t="s">
        <v>3983</v>
      </c>
      <c r="BM130" s="149" t="s">
        <v>3991</v>
      </c>
    </row>
    <row r="131" spans="2:65" s="12" customFormat="1" ht="11.25">
      <c r="B131" s="151"/>
      <c r="D131" s="152" t="s">
        <v>228</v>
      </c>
      <c r="E131" s="153" t="s">
        <v>1</v>
      </c>
      <c r="F131" s="154" t="s">
        <v>3992</v>
      </c>
      <c r="H131" s="153" t="s">
        <v>1</v>
      </c>
      <c r="I131" s="155"/>
      <c r="L131" s="151"/>
      <c r="M131" s="156"/>
      <c r="T131" s="157"/>
      <c r="AT131" s="153" t="s">
        <v>228</v>
      </c>
      <c r="AU131" s="153" t="s">
        <v>96</v>
      </c>
      <c r="AV131" s="12" t="s">
        <v>94</v>
      </c>
      <c r="AW131" s="12" t="s">
        <v>42</v>
      </c>
      <c r="AX131" s="12" t="s">
        <v>87</v>
      </c>
      <c r="AY131" s="153" t="s">
        <v>219</v>
      </c>
    </row>
    <row r="132" spans="2:65" s="12" customFormat="1" ht="11.25">
      <c r="B132" s="151"/>
      <c r="D132" s="152" t="s">
        <v>228</v>
      </c>
      <c r="E132" s="153" t="s">
        <v>1</v>
      </c>
      <c r="F132" s="154" t="s">
        <v>3993</v>
      </c>
      <c r="H132" s="153" t="s">
        <v>1</v>
      </c>
      <c r="I132" s="155"/>
      <c r="L132" s="151"/>
      <c r="M132" s="156"/>
      <c r="T132" s="157"/>
      <c r="AT132" s="153" t="s">
        <v>228</v>
      </c>
      <c r="AU132" s="153" t="s">
        <v>96</v>
      </c>
      <c r="AV132" s="12" t="s">
        <v>94</v>
      </c>
      <c r="AW132" s="12" t="s">
        <v>42</v>
      </c>
      <c r="AX132" s="12" t="s">
        <v>87</v>
      </c>
      <c r="AY132" s="153" t="s">
        <v>219</v>
      </c>
    </row>
    <row r="133" spans="2:65" s="14" customFormat="1" ht="11.25">
      <c r="B133" s="165"/>
      <c r="D133" s="152" t="s">
        <v>228</v>
      </c>
      <c r="E133" s="166" t="s">
        <v>1</v>
      </c>
      <c r="F133" s="167" t="s">
        <v>3994</v>
      </c>
      <c r="H133" s="168">
        <v>1</v>
      </c>
      <c r="I133" s="169"/>
      <c r="L133" s="165"/>
      <c r="M133" s="170"/>
      <c r="T133" s="171"/>
      <c r="AT133" s="166" t="s">
        <v>228</v>
      </c>
      <c r="AU133" s="166" t="s">
        <v>96</v>
      </c>
      <c r="AV133" s="14" t="s">
        <v>96</v>
      </c>
      <c r="AW133" s="14" t="s">
        <v>42</v>
      </c>
      <c r="AX133" s="14" t="s">
        <v>94</v>
      </c>
      <c r="AY133" s="166" t="s">
        <v>219</v>
      </c>
    </row>
    <row r="134" spans="2:65" s="1" customFormat="1" ht="16.5" customHeight="1">
      <c r="B134" s="33"/>
      <c r="C134" s="138" t="s">
        <v>236</v>
      </c>
      <c r="D134" s="138" t="s">
        <v>221</v>
      </c>
      <c r="E134" s="139" t="s">
        <v>3995</v>
      </c>
      <c r="F134" s="140" t="s">
        <v>3996</v>
      </c>
      <c r="G134" s="141" t="s">
        <v>3648</v>
      </c>
      <c r="H134" s="142">
        <v>1</v>
      </c>
      <c r="I134" s="143"/>
      <c r="J134" s="144">
        <f>ROUND(I134*H134,2)</f>
        <v>0</v>
      </c>
      <c r="K134" s="140" t="s">
        <v>2740</v>
      </c>
      <c r="L134" s="33"/>
      <c r="M134" s="145" t="s">
        <v>1</v>
      </c>
      <c r="N134" s="146" t="s">
        <v>52</v>
      </c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49" t="s">
        <v>3983</v>
      </c>
      <c r="AT134" s="149" t="s">
        <v>221</v>
      </c>
      <c r="AU134" s="149" t="s">
        <v>96</v>
      </c>
      <c r="AY134" s="17" t="s">
        <v>219</v>
      </c>
      <c r="BE134" s="150">
        <f>IF(N134="základní",J134,0)</f>
        <v>0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7" t="s">
        <v>94</v>
      </c>
      <c r="BK134" s="150">
        <f>ROUND(I134*H134,2)</f>
        <v>0</v>
      </c>
      <c r="BL134" s="17" t="s">
        <v>3983</v>
      </c>
      <c r="BM134" s="149" t="s">
        <v>3997</v>
      </c>
    </row>
    <row r="135" spans="2:65" s="14" customFormat="1" ht="11.25">
      <c r="B135" s="165"/>
      <c r="D135" s="152" t="s">
        <v>228</v>
      </c>
      <c r="E135" s="166" t="s">
        <v>1</v>
      </c>
      <c r="F135" s="167" t="s">
        <v>3998</v>
      </c>
      <c r="H135" s="168">
        <v>1</v>
      </c>
      <c r="I135" s="169"/>
      <c r="L135" s="165"/>
      <c r="M135" s="170"/>
      <c r="T135" s="171"/>
      <c r="AT135" s="166" t="s">
        <v>228</v>
      </c>
      <c r="AU135" s="166" t="s">
        <v>96</v>
      </c>
      <c r="AV135" s="14" t="s">
        <v>96</v>
      </c>
      <c r="AW135" s="14" t="s">
        <v>42</v>
      </c>
      <c r="AX135" s="14" t="s">
        <v>94</v>
      </c>
      <c r="AY135" s="166" t="s">
        <v>219</v>
      </c>
    </row>
    <row r="136" spans="2:65" s="1" customFormat="1" ht="24.2" customHeight="1">
      <c r="B136" s="33"/>
      <c r="C136" s="138" t="s">
        <v>226</v>
      </c>
      <c r="D136" s="138" t="s">
        <v>221</v>
      </c>
      <c r="E136" s="139" t="s">
        <v>3999</v>
      </c>
      <c r="F136" s="140" t="s">
        <v>4000</v>
      </c>
      <c r="G136" s="141" t="s">
        <v>382</v>
      </c>
      <c r="H136" s="142">
        <v>30</v>
      </c>
      <c r="I136" s="143"/>
      <c r="J136" s="144">
        <f>ROUND(I136*H136,2)</f>
        <v>0</v>
      </c>
      <c r="K136" s="140" t="s">
        <v>2740</v>
      </c>
      <c r="L136" s="33"/>
      <c r="M136" s="145" t="s">
        <v>1</v>
      </c>
      <c r="N136" s="146" t="s">
        <v>52</v>
      </c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49" t="s">
        <v>3983</v>
      </c>
      <c r="AT136" s="149" t="s">
        <v>221</v>
      </c>
      <c r="AU136" s="149" t="s">
        <v>96</v>
      </c>
      <c r="AY136" s="17" t="s">
        <v>219</v>
      </c>
      <c r="BE136" s="150">
        <f>IF(N136="základní",J136,0)</f>
        <v>0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7" t="s">
        <v>94</v>
      </c>
      <c r="BK136" s="150">
        <f>ROUND(I136*H136,2)</f>
        <v>0</v>
      </c>
      <c r="BL136" s="17" t="s">
        <v>3983</v>
      </c>
      <c r="BM136" s="149" t="s">
        <v>4001</v>
      </c>
    </row>
    <row r="137" spans="2:65" s="12" customFormat="1" ht="11.25">
      <c r="B137" s="151"/>
      <c r="D137" s="152" t="s">
        <v>228</v>
      </c>
      <c r="E137" s="153" t="s">
        <v>1</v>
      </c>
      <c r="F137" s="154" t="s">
        <v>4002</v>
      </c>
      <c r="H137" s="153" t="s">
        <v>1</v>
      </c>
      <c r="I137" s="155"/>
      <c r="L137" s="151"/>
      <c r="M137" s="156"/>
      <c r="T137" s="157"/>
      <c r="AT137" s="153" t="s">
        <v>228</v>
      </c>
      <c r="AU137" s="153" t="s">
        <v>96</v>
      </c>
      <c r="AV137" s="12" t="s">
        <v>94</v>
      </c>
      <c r="AW137" s="12" t="s">
        <v>42</v>
      </c>
      <c r="AX137" s="12" t="s">
        <v>87</v>
      </c>
      <c r="AY137" s="153" t="s">
        <v>219</v>
      </c>
    </row>
    <row r="138" spans="2:65" s="12" customFormat="1" ht="11.25">
      <c r="B138" s="151"/>
      <c r="D138" s="152" t="s">
        <v>228</v>
      </c>
      <c r="E138" s="153" t="s">
        <v>1</v>
      </c>
      <c r="F138" s="154" t="s">
        <v>4003</v>
      </c>
      <c r="H138" s="153" t="s">
        <v>1</v>
      </c>
      <c r="I138" s="155"/>
      <c r="L138" s="151"/>
      <c r="M138" s="156"/>
      <c r="T138" s="157"/>
      <c r="AT138" s="153" t="s">
        <v>228</v>
      </c>
      <c r="AU138" s="153" t="s">
        <v>96</v>
      </c>
      <c r="AV138" s="12" t="s">
        <v>94</v>
      </c>
      <c r="AW138" s="12" t="s">
        <v>42</v>
      </c>
      <c r="AX138" s="12" t="s">
        <v>87</v>
      </c>
      <c r="AY138" s="153" t="s">
        <v>219</v>
      </c>
    </row>
    <row r="139" spans="2:65" s="14" customFormat="1" ht="11.25">
      <c r="B139" s="165"/>
      <c r="D139" s="152" t="s">
        <v>228</v>
      </c>
      <c r="E139" s="166" t="s">
        <v>1</v>
      </c>
      <c r="F139" s="167" t="s">
        <v>454</v>
      </c>
      <c r="H139" s="168">
        <v>30</v>
      </c>
      <c r="I139" s="169"/>
      <c r="L139" s="165"/>
      <c r="M139" s="170"/>
      <c r="T139" s="171"/>
      <c r="AT139" s="166" t="s">
        <v>228</v>
      </c>
      <c r="AU139" s="166" t="s">
        <v>96</v>
      </c>
      <c r="AV139" s="14" t="s">
        <v>96</v>
      </c>
      <c r="AW139" s="14" t="s">
        <v>42</v>
      </c>
      <c r="AX139" s="14" t="s">
        <v>87</v>
      </c>
      <c r="AY139" s="166" t="s">
        <v>219</v>
      </c>
    </row>
    <row r="140" spans="2:65" s="15" customFormat="1" ht="11.25">
      <c r="B140" s="172"/>
      <c r="D140" s="152" t="s">
        <v>228</v>
      </c>
      <c r="E140" s="173" t="s">
        <v>1</v>
      </c>
      <c r="F140" s="174" t="s">
        <v>262</v>
      </c>
      <c r="H140" s="175">
        <v>30</v>
      </c>
      <c r="I140" s="176"/>
      <c r="L140" s="172"/>
      <c r="M140" s="177"/>
      <c r="T140" s="178"/>
      <c r="AT140" s="173" t="s">
        <v>228</v>
      </c>
      <c r="AU140" s="173" t="s">
        <v>96</v>
      </c>
      <c r="AV140" s="15" t="s">
        <v>226</v>
      </c>
      <c r="AW140" s="15" t="s">
        <v>42</v>
      </c>
      <c r="AX140" s="15" t="s">
        <v>94</v>
      </c>
      <c r="AY140" s="173" t="s">
        <v>219</v>
      </c>
    </row>
    <row r="141" spans="2:65" s="1" customFormat="1" ht="16.5" customHeight="1">
      <c r="B141" s="33"/>
      <c r="C141" s="138" t="s">
        <v>269</v>
      </c>
      <c r="D141" s="138" t="s">
        <v>221</v>
      </c>
      <c r="E141" s="139" t="s">
        <v>4004</v>
      </c>
      <c r="F141" s="140" t="s">
        <v>4005</v>
      </c>
      <c r="G141" s="141" t="s">
        <v>3648</v>
      </c>
      <c r="H141" s="142">
        <v>1</v>
      </c>
      <c r="I141" s="143"/>
      <c r="J141" s="144">
        <f>ROUND(I141*H141,2)</f>
        <v>0</v>
      </c>
      <c r="K141" s="140" t="s">
        <v>2740</v>
      </c>
      <c r="L141" s="33"/>
      <c r="M141" s="145" t="s">
        <v>1</v>
      </c>
      <c r="N141" s="146" t="s">
        <v>52</v>
      </c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AR141" s="149" t="s">
        <v>3983</v>
      </c>
      <c r="AT141" s="149" t="s">
        <v>221</v>
      </c>
      <c r="AU141" s="149" t="s">
        <v>96</v>
      </c>
      <c r="AY141" s="17" t="s">
        <v>219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7" t="s">
        <v>94</v>
      </c>
      <c r="BK141" s="150">
        <f>ROUND(I141*H141,2)</f>
        <v>0</v>
      </c>
      <c r="BL141" s="17" t="s">
        <v>3983</v>
      </c>
      <c r="BM141" s="149" t="s">
        <v>4006</v>
      </c>
    </row>
    <row r="142" spans="2:65" s="12" customFormat="1" ht="11.25">
      <c r="B142" s="151"/>
      <c r="D142" s="152" t="s">
        <v>228</v>
      </c>
      <c r="E142" s="153" t="s">
        <v>1</v>
      </c>
      <c r="F142" s="154" t="s">
        <v>4007</v>
      </c>
      <c r="H142" s="153" t="s">
        <v>1</v>
      </c>
      <c r="I142" s="155"/>
      <c r="L142" s="151"/>
      <c r="M142" s="156"/>
      <c r="T142" s="157"/>
      <c r="AT142" s="153" t="s">
        <v>228</v>
      </c>
      <c r="AU142" s="153" t="s">
        <v>96</v>
      </c>
      <c r="AV142" s="12" t="s">
        <v>94</v>
      </c>
      <c r="AW142" s="12" t="s">
        <v>42</v>
      </c>
      <c r="AX142" s="12" t="s">
        <v>87</v>
      </c>
      <c r="AY142" s="153" t="s">
        <v>219</v>
      </c>
    </row>
    <row r="143" spans="2:65" s="12" customFormat="1" ht="11.25">
      <c r="B143" s="151"/>
      <c r="D143" s="152" t="s">
        <v>228</v>
      </c>
      <c r="E143" s="153" t="s">
        <v>1</v>
      </c>
      <c r="F143" s="154" t="s">
        <v>4008</v>
      </c>
      <c r="H143" s="153" t="s">
        <v>1</v>
      </c>
      <c r="I143" s="155"/>
      <c r="L143" s="151"/>
      <c r="M143" s="156"/>
      <c r="T143" s="157"/>
      <c r="AT143" s="153" t="s">
        <v>228</v>
      </c>
      <c r="AU143" s="153" t="s">
        <v>96</v>
      </c>
      <c r="AV143" s="12" t="s">
        <v>94</v>
      </c>
      <c r="AW143" s="12" t="s">
        <v>42</v>
      </c>
      <c r="AX143" s="12" t="s">
        <v>87</v>
      </c>
      <c r="AY143" s="153" t="s">
        <v>219</v>
      </c>
    </row>
    <row r="144" spans="2:65" s="14" customFormat="1" ht="11.25">
      <c r="B144" s="165"/>
      <c r="D144" s="152" t="s">
        <v>228</v>
      </c>
      <c r="E144" s="166" t="s">
        <v>1</v>
      </c>
      <c r="F144" s="167" t="s">
        <v>4009</v>
      </c>
      <c r="H144" s="168">
        <v>1</v>
      </c>
      <c r="I144" s="169"/>
      <c r="L144" s="165"/>
      <c r="M144" s="170"/>
      <c r="T144" s="171"/>
      <c r="AT144" s="166" t="s">
        <v>228</v>
      </c>
      <c r="AU144" s="166" t="s">
        <v>96</v>
      </c>
      <c r="AV144" s="14" t="s">
        <v>96</v>
      </c>
      <c r="AW144" s="14" t="s">
        <v>42</v>
      </c>
      <c r="AX144" s="14" t="s">
        <v>87</v>
      </c>
      <c r="AY144" s="166" t="s">
        <v>219</v>
      </c>
    </row>
    <row r="145" spans="2:65" s="15" customFormat="1" ht="11.25">
      <c r="B145" s="172"/>
      <c r="D145" s="152" t="s">
        <v>228</v>
      </c>
      <c r="E145" s="173" t="s">
        <v>1</v>
      </c>
      <c r="F145" s="174" t="s">
        <v>262</v>
      </c>
      <c r="H145" s="175">
        <v>1</v>
      </c>
      <c r="I145" s="176"/>
      <c r="L145" s="172"/>
      <c r="M145" s="177"/>
      <c r="T145" s="178"/>
      <c r="AT145" s="173" t="s">
        <v>228</v>
      </c>
      <c r="AU145" s="173" t="s">
        <v>96</v>
      </c>
      <c r="AV145" s="15" t="s">
        <v>226</v>
      </c>
      <c r="AW145" s="15" t="s">
        <v>42</v>
      </c>
      <c r="AX145" s="15" t="s">
        <v>94</v>
      </c>
      <c r="AY145" s="173" t="s">
        <v>219</v>
      </c>
    </row>
    <row r="146" spans="2:65" s="1" customFormat="1" ht="16.5" customHeight="1">
      <c r="B146" s="33"/>
      <c r="C146" s="138" t="s">
        <v>277</v>
      </c>
      <c r="D146" s="138" t="s">
        <v>221</v>
      </c>
      <c r="E146" s="139" t="s">
        <v>4010</v>
      </c>
      <c r="F146" s="140" t="s">
        <v>4011</v>
      </c>
      <c r="G146" s="141" t="s">
        <v>3648</v>
      </c>
      <c r="H146" s="142">
        <v>1</v>
      </c>
      <c r="I146" s="143"/>
      <c r="J146" s="144">
        <f>ROUND(I146*H146,2)</f>
        <v>0</v>
      </c>
      <c r="K146" s="140" t="s">
        <v>2740</v>
      </c>
      <c r="L146" s="33"/>
      <c r="M146" s="145" t="s">
        <v>1</v>
      </c>
      <c r="N146" s="146" t="s">
        <v>52</v>
      </c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49" t="s">
        <v>3983</v>
      </c>
      <c r="AT146" s="149" t="s">
        <v>221</v>
      </c>
      <c r="AU146" s="149" t="s">
        <v>96</v>
      </c>
      <c r="AY146" s="17" t="s">
        <v>219</v>
      </c>
      <c r="BE146" s="150">
        <f>IF(N146="základní",J146,0)</f>
        <v>0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7" t="s">
        <v>94</v>
      </c>
      <c r="BK146" s="150">
        <f>ROUND(I146*H146,2)</f>
        <v>0</v>
      </c>
      <c r="BL146" s="17" t="s">
        <v>3983</v>
      </c>
      <c r="BM146" s="149" t="s">
        <v>4012</v>
      </c>
    </row>
    <row r="147" spans="2:65" s="12" customFormat="1" ht="11.25">
      <c r="B147" s="151"/>
      <c r="D147" s="152" t="s">
        <v>228</v>
      </c>
      <c r="E147" s="153" t="s">
        <v>1</v>
      </c>
      <c r="F147" s="154" t="s">
        <v>4013</v>
      </c>
      <c r="H147" s="153" t="s">
        <v>1</v>
      </c>
      <c r="I147" s="155"/>
      <c r="L147" s="151"/>
      <c r="M147" s="156"/>
      <c r="T147" s="157"/>
      <c r="AT147" s="153" t="s">
        <v>228</v>
      </c>
      <c r="AU147" s="153" t="s">
        <v>96</v>
      </c>
      <c r="AV147" s="12" t="s">
        <v>94</v>
      </c>
      <c r="AW147" s="12" t="s">
        <v>42</v>
      </c>
      <c r="AX147" s="12" t="s">
        <v>87</v>
      </c>
      <c r="AY147" s="153" t="s">
        <v>219</v>
      </c>
    </row>
    <row r="148" spans="2:65" s="14" customFormat="1" ht="11.25">
      <c r="B148" s="165"/>
      <c r="D148" s="152" t="s">
        <v>228</v>
      </c>
      <c r="E148" s="166" t="s">
        <v>1</v>
      </c>
      <c r="F148" s="167" t="s">
        <v>4014</v>
      </c>
      <c r="H148" s="168">
        <v>1</v>
      </c>
      <c r="I148" s="169"/>
      <c r="L148" s="165"/>
      <c r="M148" s="170"/>
      <c r="T148" s="171"/>
      <c r="AT148" s="166" t="s">
        <v>228</v>
      </c>
      <c r="AU148" s="166" t="s">
        <v>96</v>
      </c>
      <c r="AV148" s="14" t="s">
        <v>96</v>
      </c>
      <c r="AW148" s="14" t="s">
        <v>42</v>
      </c>
      <c r="AX148" s="14" t="s">
        <v>94</v>
      </c>
      <c r="AY148" s="166" t="s">
        <v>219</v>
      </c>
    </row>
    <row r="149" spans="2:65" s="1" customFormat="1" ht="16.5" customHeight="1">
      <c r="B149" s="33"/>
      <c r="C149" s="138" t="s">
        <v>288</v>
      </c>
      <c r="D149" s="138" t="s">
        <v>221</v>
      </c>
      <c r="E149" s="139" t="s">
        <v>4015</v>
      </c>
      <c r="F149" s="140" t="s">
        <v>4016</v>
      </c>
      <c r="G149" s="141" t="s">
        <v>3648</v>
      </c>
      <c r="H149" s="142">
        <v>1</v>
      </c>
      <c r="I149" s="143"/>
      <c r="J149" s="144">
        <f>ROUND(I149*H149,2)</f>
        <v>0</v>
      </c>
      <c r="K149" s="140" t="s">
        <v>2740</v>
      </c>
      <c r="L149" s="33"/>
      <c r="M149" s="145" t="s">
        <v>1</v>
      </c>
      <c r="N149" s="146" t="s">
        <v>52</v>
      </c>
      <c r="P149" s="147">
        <f>O149*H149</f>
        <v>0</v>
      </c>
      <c r="Q149" s="147">
        <v>0</v>
      </c>
      <c r="R149" s="147">
        <f>Q149*H149</f>
        <v>0</v>
      </c>
      <c r="S149" s="147">
        <v>0</v>
      </c>
      <c r="T149" s="148">
        <f>S149*H149</f>
        <v>0</v>
      </c>
      <c r="AR149" s="149" t="s">
        <v>3983</v>
      </c>
      <c r="AT149" s="149" t="s">
        <v>221</v>
      </c>
      <c r="AU149" s="149" t="s">
        <v>96</v>
      </c>
      <c r="AY149" s="17" t="s">
        <v>219</v>
      </c>
      <c r="BE149" s="150">
        <f>IF(N149="základní",J149,0)</f>
        <v>0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7" t="s">
        <v>94</v>
      </c>
      <c r="BK149" s="150">
        <f>ROUND(I149*H149,2)</f>
        <v>0</v>
      </c>
      <c r="BL149" s="17" t="s">
        <v>3983</v>
      </c>
      <c r="BM149" s="149" t="s">
        <v>4017</v>
      </c>
    </row>
    <row r="150" spans="2:65" s="12" customFormat="1" ht="11.25">
      <c r="B150" s="151"/>
      <c r="D150" s="152" t="s">
        <v>228</v>
      </c>
      <c r="E150" s="153" t="s">
        <v>1</v>
      </c>
      <c r="F150" s="154" t="s">
        <v>4018</v>
      </c>
      <c r="H150" s="153" t="s">
        <v>1</v>
      </c>
      <c r="I150" s="155"/>
      <c r="L150" s="151"/>
      <c r="M150" s="156"/>
      <c r="T150" s="157"/>
      <c r="AT150" s="153" t="s">
        <v>228</v>
      </c>
      <c r="AU150" s="153" t="s">
        <v>96</v>
      </c>
      <c r="AV150" s="12" t="s">
        <v>94</v>
      </c>
      <c r="AW150" s="12" t="s">
        <v>42</v>
      </c>
      <c r="AX150" s="12" t="s">
        <v>87</v>
      </c>
      <c r="AY150" s="153" t="s">
        <v>219</v>
      </c>
    </row>
    <row r="151" spans="2:65" s="12" customFormat="1" ht="11.25">
      <c r="B151" s="151"/>
      <c r="D151" s="152" t="s">
        <v>228</v>
      </c>
      <c r="E151" s="153" t="s">
        <v>1</v>
      </c>
      <c r="F151" s="154" t="s">
        <v>4019</v>
      </c>
      <c r="H151" s="153" t="s">
        <v>1</v>
      </c>
      <c r="I151" s="155"/>
      <c r="L151" s="151"/>
      <c r="M151" s="156"/>
      <c r="T151" s="157"/>
      <c r="AT151" s="153" t="s">
        <v>228</v>
      </c>
      <c r="AU151" s="153" t="s">
        <v>96</v>
      </c>
      <c r="AV151" s="12" t="s">
        <v>94</v>
      </c>
      <c r="AW151" s="12" t="s">
        <v>42</v>
      </c>
      <c r="AX151" s="12" t="s">
        <v>87</v>
      </c>
      <c r="AY151" s="153" t="s">
        <v>219</v>
      </c>
    </row>
    <row r="152" spans="2:65" s="14" customFormat="1" ht="11.25">
      <c r="B152" s="165"/>
      <c r="D152" s="152" t="s">
        <v>228</v>
      </c>
      <c r="E152" s="166" t="s">
        <v>1</v>
      </c>
      <c r="F152" s="167" t="s">
        <v>4020</v>
      </c>
      <c r="H152" s="168">
        <v>1</v>
      </c>
      <c r="I152" s="169"/>
      <c r="L152" s="165"/>
      <c r="M152" s="170"/>
      <c r="T152" s="171"/>
      <c r="AT152" s="166" t="s">
        <v>228</v>
      </c>
      <c r="AU152" s="166" t="s">
        <v>96</v>
      </c>
      <c r="AV152" s="14" t="s">
        <v>96</v>
      </c>
      <c r="AW152" s="14" t="s">
        <v>42</v>
      </c>
      <c r="AX152" s="14" t="s">
        <v>94</v>
      </c>
      <c r="AY152" s="166" t="s">
        <v>219</v>
      </c>
    </row>
    <row r="153" spans="2:65" s="1" customFormat="1" ht="16.5" customHeight="1">
      <c r="B153" s="33"/>
      <c r="C153" s="138" t="s">
        <v>295</v>
      </c>
      <c r="D153" s="138" t="s">
        <v>221</v>
      </c>
      <c r="E153" s="139" t="s">
        <v>4021</v>
      </c>
      <c r="F153" s="140" t="s">
        <v>4022</v>
      </c>
      <c r="G153" s="141" t="s">
        <v>1430</v>
      </c>
      <c r="H153" s="142">
        <v>0.95</v>
      </c>
      <c r="I153" s="143"/>
      <c r="J153" s="144">
        <f>ROUND(I153*H153,2)</f>
        <v>0</v>
      </c>
      <c r="K153" s="140" t="s">
        <v>2740</v>
      </c>
      <c r="L153" s="33"/>
      <c r="M153" s="145" t="s">
        <v>1</v>
      </c>
      <c r="N153" s="146" t="s">
        <v>52</v>
      </c>
      <c r="P153" s="147">
        <f>O153*H153</f>
        <v>0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AR153" s="149" t="s">
        <v>3983</v>
      </c>
      <c r="AT153" s="149" t="s">
        <v>221</v>
      </c>
      <c r="AU153" s="149" t="s">
        <v>96</v>
      </c>
      <c r="AY153" s="17" t="s">
        <v>219</v>
      </c>
      <c r="BE153" s="150">
        <f>IF(N153="základní",J153,0)</f>
        <v>0</v>
      </c>
      <c r="BF153" s="150">
        <f>IF(N153="snížená",J153,0)</f>
        <v>0</v>
      </c>
      <c r="BG153" s="150">
        <f>IF(N153="zákl. přenesená",J153,0)</f>
        <v>0</v>
      </c>
      <c r="BH153" s="150">
        <f>IF(N153="sníž. přenesená",J153,0)</f>
        <v>0</v>
      </c>
      <c r="BI153" s="150">
        <f>IF(N153="nulová",J153,0)</f>
        <v>0</v>
      </c>
      <c r="BJ153" s="17" t="s">
        <v>94</v>
      </c>
      <c r="BK153" s="150">
        <f>ROUND(I153*H153,2)</f>
        <v>0</v>
      </c>
      <c r="BL153" s="17" t="s">
        <v>3983</v>
      </c>
      <c r="BM153" s="149" t="s">
        <v>4023</v>
      </c>
    </row>
    <row r="154" spans="2:65" s="1" customFormat="1" ht="16.5" customHeight="1">
      <c r="B154" s="33"/>
      <c r="C154" s="138" t="s">
        <v>301</v>
      </c>
      <c r="D154" s="138" t="s">
        <v>221</v>
      </c>
      <c r="E154" s="139" t="s">
        <v>4024</v>
      </c>
      <c r="F154" s="140" t="s">
        <v>4025</v>
      </c>
      <c r="G154" s="141" t="s">
        <v>1430</v>
      </c>
      <c r="H154" s="142">
        <v>0.95</v>
      </c>
      <c r="I154" s="143"/>
      <c r="J154" s="144">
        <f>ROUND(I154*H154,2)</f>
        <v>0</v>
      </c>
      <c r="K154" s="140" t="s">
        <v>2740</v>
      </c>
      <c r="L154" s="33"/>
      <c r="M154" s="145" t="s">
        <v>1</v>
      </c>
      <c r="N154" s="146" t="s">
        <v>52</v>
      </c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AR154" s="149" t="s">
        <v>3983</v>
      </c>
      <c r="AT154" s="149" t="s">
        <v>221</v>
      </c>
      <c r="AU154" s="149" t="s">
        <v>96</v>
      </c>
      <c r="AY154" s="17" t="s">
        <v>219</v>
      </c>
      <c r="BE154" s="150">
        <f>IF(N154="základní",J154,0)</f>
        <v>0</v>
      </c>
      <c r="BF154" s="150">
        <f>IF(N154="snížená",J154,0)</f>
        <v>0</v>
      </c>
      <c r="BG154" s="150">
        <f>IF(N154="zákl. přenesená",J154,0)</f>
        <v>0</v>
      </c>
      <c r="BH154" s="150">
        <f>IF(N154="sníž. přenesená",J154,0)</f>
        <v>0</v>
      </c>
      <c r="BI154" s="150">
        <f>IF(N154="nulová",J154,0)</f>
        <v>0</v>
      </c>
      <c r="BJ154" s="17" t="s">
        <v>94</v>
      </c>
      <c r="BK154" s="150">
        <f>ROUND(I154*H154,2)</f>
        <v>0</v>
      </c>
      <c r="BL154" s="17" t="s">
        <v>3983</v>
      </c>
      <c r="BM154" s="149" t="s">
        <v>4026</v>
      </c>
    </row>
    <row r="155" spans="2:65" s="1" customFormat="1" ht="16.5" customHeight="1">
      <c r="B155" s="33"/>
      <c r="C155" s="138" t="s">
        <v>170</v>
      </c>
      <c r="D155" s="138" t="s">
        <v>221</v>
      </c>
      <c r="E155" s="139" t="s">
        <v>4027</v>
      </c>
      <c r="F155" s="140" t="s">
        <v>4028</v>
      </c>
      <c r="G155" s="141" t="s">
        <v>3648</v>
      </c>
      <c r="H155" s="142">
        <v>1</v>
      </c>
      <c r="I155" s="143"/>
      <c r="J155" s="144">
        <f>ROUND(I155*H155,2)</f>
        <v>0</v>
      </c>
      <c r="K155" s="140" t="s">
        <v>2740</v>
      </c>
      <c r="L155" s="33"/>
      <c r="M155" s="145" t="s">
        <v>1</v>
      </c>
      <c r="N155" s="146" t="s">
        <v>52</v>
      </c>
      <c r="P155" s="147">
        <f>O155*H155</f>
        <v>0</v>
      </c>
      <c r="Q155" s="147">
        <v>0</v>
      </c>
      <c r="R155" s="147">
        <f>Q155*H155</f>
        <v>0</v>
      </c>
      <c r="S155" s="147">
        <v>0</v>
      </c>
      <c r="T155" s="148">
        <f>S155*H155</f>
        <v>0</v>
      </c>
      <c r="AR155" s="149" t="s">
        <v>3983</v>
      </c>
      <c r="AT155" s="149" t="s">
        <v>221</v>
      </c>
      <c r="AU155" s="149" t="s">
        <v>96</v>
      </c>
      <c r="AY155" s="17" t="s">
        <v>219</v>
      </c>
      <c r="BE155" s="150">
        <f>IF(N155="základní",J155,0)</f>
        <v>0</v>
      </c>
      <c r="BF155" s="150">
        <f>IF(N155="snížená",J155,0)</f>
        <v>0</v>
      </c>
      <c r="BG155" s="150">
        <f>IF(N155="zákl. přenesená",J155,0)</f>
        <v>0</v>
      </c>
      <c r="BH155" s="150">
        <f>IF(N155="sníž. přenesená",J155,0)</f>
        <v>0</v>
      </c>
      <c r="BI155" s="150">
        <f>IF(N155="nulová",J155,0)</f>
        <v>0</v>
      </c>
      <c r="BJ155" s="17" t="s">
        <v>94</v>
      </c>
      <c r="BK155" s="150">
        <f>ROUND(I155*H155,2)</f>
        <v>0</v>
      </c>
      <c r="BL155" s="17" t="s">
        <v>3983</v>
      </c>
      <c r="BM155" s="149" t="s">
        <v>4029</v>
      </c>
    </row>
    <row r="156" spans="2:65" s="11" customFormat="1" ht="22.9" customHeight="1">
      <c r="B156" s="126"/>
      <c r="D156" s="127" t="s">
        <v>86</v>
      </c>
      <c r="E156" s="136" t="s">
        <v>4030</v>
      </c>
      <c r="F156" s="136" t="s">
        <v>4031</v>
      </c>
      <c r="I156" s="129"/>
      <c r="J156" s="137">
        <f>BK156</f>
        <v>0</v>
      </c>
      <c r="L156" s="126"/>
      <c r="M156" s="131"/>
      <c r="P156" s="132">
        <f>SUM(P157:P161)</f>
        <v>0</v>
      </c>
      <c r="R156" s="132">
        <f>SUM(R157:R161)</f>
        <v>0</v>
      </c>
      <c r="T156" s="133">
        <f>SUM(T157:T161)</f>
        <v>0</v>
      </c>
      <c r="AR156" s="127" t="s">
        <v>269</v>
      </c>
      <c r="AT156" s="134" t="s">
        <v>86</v>
      </c>
      <c r="AU156" s="134" t="s">
        <v>94</v>
      </c>
      <c r="AY156" s="127" t="s">
        <v>219</v>
      </c>
      <c r="BK156" s="135">
        <f>SUM(BK157:BK161)</f>
        <v>0</v>
      </c>
    </row>
    <row r="157" spans="2:65" s="1" customFormat="1" ht="16.5" customHeight="1">
      <c r="B157" s="33"/>
      <c r="C157" s="138" t="s">
        <v>323</v>
      </c>
      <c r="D157" s="138" t="s">
        <v>221</v>
      </c>
      <c r="E157" s="139" t="s">
        <v>4032</v>
      </c>
      <c r="F157" s="140" t="s">
        <v>4031</v>
      </c>
      <c r="G157" s="141" t="s">
        <v>3648</v>
      </c>
      <c r="H157" s="142">
        <v>1</v>
      </c>
      <c r="I157" s="143"/>
      <c r="J157" s="144">
        <f>ROUND(I157*H157,2)</f>
        <v>0</v>
      </c>
      <c r="K157" s="140" t="s">
        <v>2740</v>
      </c>
      <c r="L157" s="33"/>
      <c r="M157" s="145" t="s">
        <v>1</v>
      </c>
      <c r="N157" s="146" t="s">
        <v>52</v>
      </c>
      <c r="P157" s="147">
        <f>O157*H157</f>
        <v>0</v>
      </c>
      <c r="Q157" s="147">
        <v>0</v>
      </c>
      <c r="R157" s="147">
        <f>Q157*H157</f>
        <v>0</v>
      </c>
      <c r="S157" s="147">
        <v>0</v>
      </c>
      <c r="T157" s="148">
        <f>S157*H157</f>
        <v>0</v>
      </c>
      <c r="AR157" s="149" t="s">
        <v>3983</v>
      </c>
      <c r="AT157" s="149" t="s">
        <v>221</v>
      </c>
      <c r="AU157" s="149" t="s">
        <v>96</v>
      </c>
      <c r="AY157" s="17" t="s">
        <v>219</v>
      </c>
      <c r="BE157" s="150">
        <f>IF(N157="základní",J157,0)</f>
        <v>0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7" t="s">
        <v>94</v>
      </c>
      <c r="BK157" s="150">
        <f>ROUND(I157*H157,2)</f>
        <v>0</v>
      </c>
      <c r="BL157" s="17" t="s">
        <v>3983</v>
      </c>
      <c r="BM157" s="149" t="s">
        <v>4033</v>
      </c>
    </row>
    <row r="158" spans="2:65" s="12" customFormat="1" ht="11.25">
      <c r="B158" s="151"/>
      <c r="D158" s="152" t="s">
        <v>228</v>
      </c>
      <c r="E158" s="153" t="s">
        <v>1</v>
      </c>
      <c r="F158" s="154" t="s">
        <v>4034</v>
      </c>
      <c r="H158" s="153" t="s">
        <v>1</v>
      </c>
      <c r="I158" s="155"/>
      <c r="L158" s="151"/>
      <c r="M158" s="156"/>
      <c r="T158" s="157"/>
      <c r="AT158" s="153" t="s">
        <v>228</v>
      </c>
      <c r="AU158" s="153" t="s">
        <v>96</v>
      </c>
      <c r="AV158" s="12" t="s">
        <v>94</v>
      </c>
      <c r="AW158" s="12" t="s">
        <v>42</v>
      </c>
      <c r="AX158" s="12" t="s">
        <v>87</v>
      </c>
      <c r="AY158" s="153" t="s">
        <v>219</v>
      </c>
    </row>
    <row r="159" spans="2:65" s="14" customFormat="1" ht="11.25">
      <c r="B159" s="165"/>
      <c r="D159" s="152" t="s">
        <v>228</v>
      </c>
      <c r="E159" s="166" t="s">
        <v>1</v>
      </c>
      <c r="F159" s="167" t="s">
        <v>4035</v>
      </c>
      <c r="H159" s="168">
        <v>1</v>
      </c>
      <c r="I159" s="169"/>
      <c r="L159" s="165"/>
      <c r="M159" s="170"/>
      <c r="T159" s="171"/>
      <c r="AT159" s="166" t="s">
        <v>228</v>
      </c>
      <c r="AU159" s="166" t="s">
        <v>96</v>
      </c>
      <c r="AV159" s="14" t="s">
        <v>96</v>
      </c>
      <c r="AW159" s="14" t="s">
        <v>42</v>
      </c>
      <c r="AX159" s="14" t="s">
        <v>94</v>
      </c>
      <c r="AY159" s="166" t="s">
        <v>219</v>
      </c>
    </row>
    <row r="160" spans="2:65" s="1" customFormat="1" ht="16.5" customHeight="1">
      <c r="B160" s="33"/>
      <c r="C160" s="138" t="s">
        <v>8</v>
      </c>
      <c r="D160" s="138" t="s">
        <v>221</v>
      </c>
      <c r="E160" s="139" t="s">
        <v>4036</v>
      </c>
      <c r="F160" s="140" t="s">
        <v>4037</v>
      </c>
      <c r="G160" s="141" t="s">
        <v>3648</v>
      </c>
      <c r="H160" s="142">
        <v>1</v>
      </c>
      <c r="I160" s="143"/>
      <c r="J160" s="144">
        <f>ROUND(I160*H160,2)</f>
        <v>0</v>
      </c>
      <c r="K160" s="140" t="s">
        <v>2740</v>
      </c>
      <c r="L160" s="33"/>
      <c r="M160" s="145" t="s">
        <v>1</v>
      </c>
      <c r="N160" s="146" t="s">
        <v>52</v>
      </c>
      <c r="P160" s="147">
        <f>O160*H160</f>
        <v>0</v>
      </c>
      <c r="Q160" s="147">
        <v>0</v>
      </c>
      <c r="R160" s="147">
        <f>Q160*H160</f>
        <v>0</v>
      </c>
      <c r="S160" s="147">
        <v>0</v>
      </c>
      <c r="T160" s="148">
        <f>S160*H160</f>
        <v>0</v>
      </c>
      <c r="AR160" s="149" t="s">
        <v>3983</v>
      </c>
      <c r="AT160" s="149" t="s">
        <v>221</v>
      </c>
      <c r="AU160" s="149" t="s">
        <v>96</v>
      </c>
      <c r="AY160" s="17" t="s">
        <v>219</v>
      </c>
      <c r="BE160" s="150">
        <f>IF(N160="základní",J160,0)</f>
        <v>0</v>
      </c>
      <c r="BF160" s="150">
        <f>IF(N160="snížená",J160,0)</f>
        <v>0</v>
      </c>
      <c r="BG160" s="150">
        <f>IF(N160="zákl. přenesená",J160,0)</f>
        <v>0</v>
      </c>
      <c r="BH160" s="150">
        <f>IF(N160="sníž. přenesená",J160,0)</f>
        <v>0</v>
      </c>
      <c r="BI160" s="150">
        <f>IF(N160="nulová",J160,0)</f>
        <v>0</v>
      </c>
      <c r="BJ160" s="17" t="s">
        <v>94</v>
      </c>
      <c r="BK160" s="150">
        <f>ROUND(I160*H160,2)</f>
        <v>0</v>
      </c>
      <c r="BL160" s="17" t="s">
        <v>3983</v>
      </c>
      <c r="BM160" s="149" t="s">
        <v>4038</v>
      </c>
    </row>
    <row r="161" spans="2:65" s="14" customFormat="1" ht="11.25">
      <c r="B161" s="165"/>
      <c r="D161" s="152" t="s">
        <v>228</v>
      </c>
      <c r="E161" s="166" t="s">
        <v>1</v>
      </c>
      <c r="F161" s="167" t="s">
        <v>4039</v>
      </c>
      <c r="H161" s="168">
        <v>1</v>
      </c>
      <c r="I161" s="169"/>
      <c r="L161" s="165"/>
      <c r="M161" s="170"/>
      <c r="T161" s="171"/>
      <c r="AT161" s="166" t="s">
        <v>228</v>
      </c>
      <c r="AU161" s="166" t="s">
        <v>96</v>
      </c>
      <c r="AV161" s="14" t="s">
        <v>96</v>
      </c>
      <c r="AW161" s="14" t="s">
        <v>42</v>
      </c>
      <c r="AX161" s="14" t="s">
        <v>94</v>
      </c>
      <c r="AY161" s="166" t="s">
        <v>219</v>
      </c>
    </row>
    <row r="162" spans="2:65" s="11" customFormat="1" ht="22.9" customHeight="1">
      <c r="B162" s="126"/>
      <c r="D162" s="127" t="s">
        <v>86</v>
      </c>
      <c r="E162" s="136" t="s">
        <v>4040</v>
      </c>
      <c r="F162" s="136" t="s">
        <v>4041</v>
      </c>
      <c r="I162" s="129"/>
      <c r="J162" s="137">
        <f>BK162</f>
        <v>0</v>
      </c>
      <c r="L162" s="126"/>
      <c r="M162" s="131"/>
      <c r="P162" s="132">
        <f>SUM(P163:P175)</f>
        <v>0</v>
      </c>
      <c r="R162" s="132">
        <f>SUM(R163:R175)</f>
        <v>0</v>
      </c>
      <c r="T162" s="133">
        <f>SUM(T163:T175)</f>
        <v>0</v>
      </c>
      <c r="AR162" s="127" t="s">
        <v>269</v>
      </c>
      <c r="AT162" s="134" t="s">
        <v>86</v>
      </c>
      <c r="AU162" s="134" t="s">
        <v>94</v>
      </c>
      <c r="AY162" s="127" t="s">
        <v>219</v>
      </c>
      <c r="BK162" s="135">
        <f>SUM(BK163:BK175)</f>
        <v>0</v>
      </c>
    </row>
    <row r="163" spans="2:65" s="1" customFormat="1" ht="16.5" customHeight="1">
      <c r="B163" s="33"/>
      <c r="C163" s="138" t="s">
        <v>338</v>
      </c>
      <c r="D163" s="138" t="s">
        <v>221</v>
      </c>
      <c r="E163" s="139" t="s">
        <v>4042</v>
      </c>
      <c r="F163" s="140" t="s">
        <v>4043</v>
      </c>
      <c r="G163" s="141" t="s">
        <v>3648</v>
      </c>
      <c r="H163" s="142">
        <v>1</v>
      </c>
      <c r="I163" s="143"/>
      <c r="J163" s="144">
        <f>ROUND(I163*H163,2)</f>
        <v>0</v>
      </c>
      <c r="K163" s="140" t="s">
        <v>2740</v>
      </c>
      <c r="L163" s="33"/>
      <c r="M163" s="145" t="s">
        <v>1</v>
      </c>
      <c r="N163" s="146" t="s">
        <v>52</v>
      </c>
      <c r="P163" s="147">
        <f>O163*H163</f>
        <v>0</v>
      </c>
      <c r="Q163" s="147">
        <v>0</v>
      </c>
      <c r="R163" s="147">
        <f>Q163*H163</f>
        <v>0</v>
      </c>
      <c r="S163" s="147">
        <v>0</v>
      </c>
      <c r="T163" s="148">
        <f>S163*H163</f>
        <v>0</v>
      </c>
      <c r="AR163" s="149" t="s">
        <v>3983</v>
      </c>
      <c r="AT163" s="149" t="s">
        <v>221</v>
      </c>
      <c r="AU163" s="149" t="s">
        <v>96</v>
      </c>
      <c r="AY163" s="17" t="s">
        <v>219</v>
      </c>
      <c r="BE163" s="150">
        <f>IF(N163="základní",J163,0)</f>
        <v>0</v>
      </c>
      <c r="BF163" s="150">
        <f>IF(N163="snížená",J163,0)</f>
        <v>0</v>
      </c>
      <c r="BG163" s="150">
        <f>IF(N163="zákl. přenesená",J163,0)</f>
        <v>0</v>
      </c>
      <c r="BH163" s="150">
        <f>IF(N163="sníž. přenesená",J163,0)</f>
        <v>0</v>
      </c>
      <c r="BI163" s="150">
        <f>IF(N163="nulová",J163,0)</f>
        <v>0</v>
      </c>
      <c r="BJ163" s="17" t="s">
        <v>94</v>
      </c>
      <c r="BK163" s="150">
        <f>ROUND(I163*H163,2)</f>
        <v>0</v>
      </c>
      <c r="BL163" s="17" t="s">
        <v>3983</v>
      </c>
      <c r="BM163" s="149" t="s">
        <v>4044</v>
      </c>
    </row>
    <row r="164" spans="2:65" s="14" customFormat="1" ht="11.25">
      <c r="B164" s="165"/>
      <c r="D164" s="152" t="s">
        <v>228</v>
      </c>
      <c r="E164" s="166" t="s">
        <v>1</v>
      </c>
      <c r="F164" s="167" t="s">
        <v>4045</v>
      </c>
      <c r="H164" s="168">
        <v>1</v>
      </c>
      <c r="I164" s="169"/>
      <c r="L164" s="165"/>
      <c r="M164" s="170"/>
      <c r="T164" s="171"/>
      <c r="AT164" s="166" t="s">
        <v>228</v>
      </c>
      <c r="AU164" s="166" t="s">
        <v>96</v>
      </c>
      <c r="AV164" s="14" t="s">
        <v>96</v>
      </c>
      <c r="AW164" s="14" t="s">
        <v>42</v>
      </c>
      <c r="AX164" s="14" t="s">
        <v>94</v>
      </c>
      <c r="AY164" s="166" t="s">
        <v>219</v>
      </c>
    </row>
    <row r="165" spans="2:65" s="1" customFormat="1" ht="21.75" customHeight="1">
      <c r="B165" s="33"/>
      <c r="C165" s="138" t="s">
        <v>345</v>
      </c>
      <c r="D165" s="138" t="s">
        <v>221</v>
      </c>
      <c r="E165" s="139" t="s">
        <v>4046</v>
      </c>
      <c r="F165" s="140" t="s">
        <v>4047</v>
      </c>
      <c r="G165" s="141" t="s">
        <v>3648</v>
      </c>
      <c r="H165" s="142">
        <v>1</v>
      </c>
      <c r="I165" s="143"/>
      <c r="J165" s="144">
        <f>ROUND(I165*H165,2)</f>
        <v>0</v>
      </c>
      <c r="K165" s="140" t="s">
        <v>225</v>
      </c>
      <c r="L165" s="33"/>
      <c r="M165" s="145" t="s">
        <v>1</v>
      </c>
      <c r="N165" s="146" t="s">
        <v>52</v>
      </c>
      <c r="P165" s="147">
        <f>O165*H165</f>
        <v>0</v>
      </c>
      <c r="Q165" s="147">
        <v>0</v>
      </c>
      <c r="R165" s="147">
        <f>Q165*H165</f>
        <v>0</v>
      </c>
      <c r="S165" s="147">
        <v>0</v>
      </c>
      <c r="T165" s="148">
        <f>S165*H165</f>
        <v>0</v>
      </c>
      <c r="AR165" s="149" t="s">
        <v>3983</v>
      </c>
      <c r="AT165" s="149" t="s">
        <v>221</v>
      </c>
      <c r="AU165" s="149" t="s">
        <v>96</v>
      </c>
      <c r="AY165" s="17" t="s">
        <v>219</v>
      </c>
      <c r="BE165" s="150">
        <f>IF(N165="základní",J165,0)</f>
        <v>0</v>
      </c>
      <c r="BF165" s="150">
        <f>IF(N165="snížená",J165,0)</f>
        <v>0</v>
      </c>
      <c r="BG165" s="150">
        <f>IF(N165="zákl. přenesená",J165,0)</f>
        <v>0</v>
      </c>
      <c r="BH165" s="150">
        <f>IF(N165="sníž. přenesená",J165,0)</f>
        <v>0</v>
      </c>
      <c r="BI165" s="150">
        <f>IF(N165="nulová",J165,0)</f>
        <v>0</v>
      </c>
      <c r="BJ165" s="17" t="s">
        <v>94</v>
      </c>
      <c r="BK165" s="150">
        <f>ROUND(I165*H165,2)</f>
        <v>0</v>
      </c>
      <c r="BL165" s="17" t="s">
        <v>3983</v>
      </c>
      <c r="BM165" s="149" t="s">
        <v>4048</v>
      </c>
    </row>
    <row r="166" spans="2:65" s="12" customFormat="1" ht="11.25">
      <c r="B166" s="151"/>
      <c r="D166" s="152" t="s">
        <v>228</v>
      </c>
      <c r="E166" s="153" t="s">
        <v>1</v>
      </c>
      <c r="F166" s="154" t="s">
        <v>4049</v>
      </c>
      <c r="H166" s="153" t="s">
        <v>1</v>
      </c>
      <c r="I166" s="155"/>
      <c r="L166" s="151"/>
      <c r="M166" s="156"/>
      <c r="T166" s="157"/>
      <c r="AT166" s="153" t="s">
        <v>228</v>
      </c>
      <c r="AU166" s="153" t="s">
        <v>96</v>
      </c>
      <c r="AV166" s="12" t="s">
        <v>94</v>
      </c>
      <c r="AW166" s="12" t="s">
        <v>42</v>
      </c>
      <c r="AX166" s="12" t="s">
        <v>87</v>
      </c>
      <c r="AY166" s="153" t="s">
        <v>219</v>
      </c>
    </row>
    <row r="167" spans="2:65" s="14" customFormat="1" ht="11.25">
      <c r="B167" s="165"/>
      <c r="D167" s="152" t="s">
        <v>228</v>
      </c>
      <c r="E167" s="166" t="s">
        <v>1</v>
      </c>
      <c r="F167" s="167" t="s">
        <v>4050</v>
      </c>
      <c r="H167" s="168">
        <v>1</v>
      </c>
      <c r="I167" s="169"/>
      <c r="L167" s="165"/>
      <c r="M167" s="170"/>
      <c r="T167" s="171"/>
      <c r="AT167" s="166" t="s">
        <v>228</v>
      </c>
      <c r="AU167" s="166" t="s">
        <v>96</v>
      </c>
      <c r="AV167" s="14" t="s">
        <v>96</v>
      </c>
      <c r="AW167" s="14" t="s">
        <v>42</v>
      </c>
      <c r="AX167" s="14" t="s">
        <v>94</v>
      </c>
      <c r="AY167" s="166" t="s">
        <v>219</v>
      </c>
    </row>
    <row r="168" spans="2:65" s="1" customFormat="1" ht="16.5" customHeight="1">
      <c r="B168" s="33"/>
      <c r="C168" s="138" t="s">
        <v>352</v>
      </c>
      <c r="D168" s="138" t="s">
        <v>221</v>
      </c>
      <c r="E168" s="139" t="s">
        <v>4051</v>
      </c>
      <c r="F168" s="140" t="s">
        <v>4052</v>
      </c>
      <c r="G168" s="141" t="s">
        <v>3648</v>
      </c>
      <c r="H168" s="142">
        <v>1</v>
      </c>
      <c r="I168" s="143"/>
      <c r="J168" s="144">
        <f>ROUND(I168*H168,2)</f>
        <v>0</v>
      </c>
      <c r="K168" s="140" t="s">
        <v>2740</v>
      </c>
      <c r="L168" s="33"/>
      <c r="M168" s="145" t="s">
        <v>1</v>
      </c>
      <c r="N168" s="146" t="s">
        <v>52</v>
      </c>
      <c r="P168" s="147">
        <f>O168*H168</f>
        <v>0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AR168" s="149" t="s">
        <v>3983</v>
      </c>
      <c r="AT168" s="149" t="s">
        <v>221</v>
      </c>
      <c r="AU168" s="149" t="s">
        <v>96</v>
      </c>
      <c r="AY168" s="17" t="s">
        <v>219</v>
      </c>
      <c r="BE168" s="150">
        <f>IF(N168="základní",J168,0)</f>
        <v>0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7" t="s">
        <v>94</v>
      </c>
      <c r="BK168" s="150">
        <f>ROUND(I168*H168,2)</f>
        <v>0</v>
      </c>
      <c r="BL168" s="17" t="s">
        <v>3983</v>
      </c>
      <c r="BM168" s="149" t="s">
        <v>4053</v>
      </c>
    </row>
    <row r="169" spans="2:65" s="1" customFormat="1" ht="24.2" customHeight="1">
      <c r="B169" s="33"/>
      <c r="C169" s="138" t="s">
        <v>359</v>
      </c>
      <c r="D169" s="138" t="s">
        <v>221</v>
      </c>
      <c r="E169" s="139" t="s">
        <v>4054</v>
      </c>
      <c r="F169" s="140" t="s">
        <v>4055</v>
      </c>
      <c r="G169" s="141" t="s">
        <v>3648</v>
      </c>
      <c r="H169" s="142">
        <v>1</v>
      </c>
      <c r="I169" s="143"/>
      <c r="J169" s="144">
        <f>ROUND(I169*H169,2)</f>
        <v>0</v>
      </c>
      <c r="K169" s="140" t="s">
        <v>2740</v>
      </c>
      <c r="L169" s="33"/>
      <c r="M169" s="145" t="s">
        <v>1</v>
      </c>
      <c r="N169" s="146" t="s">
        <v>52</v>
      </c>
      <c r="P169" s="147">
        <f>O169*H169</f>
        <v>0</v>
      </c>
      <c r="Q169" s="147">
        <v>0</v>
      </c>
      <c r="R169" s="147">
        <f>Q169*H169</f>
        <v>0</v>
      </c>
      <c r="S169" s="147">
        <v>0</v>
      </c>
      <c r="T169" s="148">
        <f>S169*H169</f>
        <v>0</v>
      </c>
      <c r="AR169" s="149" t="s">
        <v>3983</v>
      </c>
      <c r="AT169" s="149" t="s">
        <v>221</v>
      </c>
      <c r="AU169" s="149" t="s">
        <v>96</v>
      </c>
      <c r="AY169" s="17" t="s">
        <v>219</v>
      </c>
      <c r="BE169" s="150">
        <f>IF(N169="základní",J169,0)</f>
        <v>0</v>
      </c>
      <c r="BF169" s="150">
        <f>IF(N169="snížená",J169,0)</f>
        <v>0</v>
      </c>
      <c r="BG169" s="150">
        <f>IF(N169="zákl. přenesená",J169,0)</f>
        <v>0</v>
      </c>
      <c r="BH169" s="150">
        <f>IF(N169="sníž. přenesená",J169,0)</f>
        <v>0</v>
      </c>
      <c r="BI169" s="150">
        <f>IF(N169="nulová",J169,0)</f>
        <v>0</v>
      </c>
      <c r="BJ169" s="17" t="s">
        <v>94</v>
      </c>
      <c r="BK169" s="150">
        <f>ROUND(I169*H169,2)</f>
        <v>0</v>
      </c>
      <c r="BL169" s="17" t="s">
        <v>3983</v>
      </c>
      <c r="BM169" s="149" t="s">
        <v>4056</v>
      </c>
    </row>
    <row r="170" spans="2:65" s="12" customFormat="1" ht="11.25">
      <c r="B170" s="151"/>
      <c r="D170" s="152" t="s">
        <v>228</v>
      </c>
      <c r="E170" s="153" t="s">
        <v>1</v>
      </c>
      <c r="F170" s="154" t="s">
        <v>4057</v>
      </c>
      <c r="H170" s="153" t="s">
        <v>1</v>
      </c>
      <c r="I170" s="155"/>
      <c r="L170" s="151"/>
      <c r="M170" s="156"/>
      <c r="T170" s="157"/>
      <c r="AT170" s="153" t="s">
        <v>228</v>
      </c>
      <c r="AU170" s="153" t="s">
        <v>96</v>
      </c>
      <c r="AV170" s="12" t="s">
        <v>94</v>
      </c>
      <c r="AW170" s="12" t="s">
        <v>42</v>
      </c>
      <c r="AX170" s="12" t="s">
        <v>87</v>
      </c>
      <c r="AY170" s="153" t="s">
        <v>219</v>
      </c>
    </row>
    <row r="171" spans="2:65" s="14" customFormat="1" ht="11.25">
      <c r="B171" s="165"/>
      <c r="D171" s="152" t="s">
        <v>228</v>
      </c>
      <c r="E171" s="166" t="s">
        <v>1</v>
      </c>
      <c r="F171" s="167" t="s">
        <v>4058</v>
      </c>
      <c r="H171" s="168">
        <v>1</v>
      </c>
      <c r="I171" s="169"/>
      <c r="L171" s="165"/>
      <c r="M171" s="170"/>
      <c r="T171" s="171"/>
      <c r="AT171" s="166" t="s">
        <v>228</v>
      </c>
      <c r="AU171" s="166" t="s">
        <v>96</v>
      </c>
      <c r="AV171" s="14" t="s">
        <v>96</v>
      </c>
      <c r="AW171" s="14" t="s">
        <v>42</v>
      </c>
      <c r="AX171" s="14" t="s">
        <v>87</v>
      </c>
      <c r="AY171" s="166" t="s">
        <v>219</v>
      </c>
    </row>
    <row r="172" spans="2:65" s="12" customFormat="1" ht="11.25">
      <c r="B172" s="151"/>
      <c r="D172" s="152" t="s">
        <v>228</v>
      </c>
      <c r="E172" s="153" t="s">
        <v>1</v>
      </c>
      <c r="F172" s="154" t="s">
        <v>4059</v>
      </c>
      <c r="H172" s="153" t="s">
        <v>1</v>
      </c>
      <c r="I172" s="155"/>
      <c r="L172" s="151"/>
      <c r="M172" s="156"/>
      <c r="T172" s="157"/>
      <c r="AT172" s="153" t="s">
        <v>228</v>
      </c>
      <c r="AU172" s="153" t="s">
        <v>96</v>
      </c>
      <c r="AV172" s="12" t="s">
        <v>94</v>
      </c>
      <c r="AW172" s="12" t="s">
        <v>42</v>
      </c>
      <c r="AX172" s="12" t="s">
        <v>87</v>
      </c>
      <c r="AY172" s="153" t="s">
        <v>219</v>
      </c>
    </row>
    <row r="173" spans="2:65" s="15" customFormat="1" ht="11.25">
      <c r="B173" s="172"/>
      <c r="D173" s="152" t="s">
        <v>228</v>
      </c>
      <c r="E173" s="173" t="s">
        <v>1</v>
      </c>
      <c r="F173" s="174" t="s">
        <v>262</v>
      </c>
      <c r="H173" s="175">
        <v>1</v>
      </c>
      <c r="I173" s="176"/>
      <c r="L173" s="172"/>
      <c r="M173" s="177"/>
      <c r="T173" s="178"/>
      <c r="AT173" s="173" t="s">
        <v>228</v>
      </c>
      <c r="AU173" s="173" t="s">
        <v>96</v>
      </c>
      <c r="AV173" s="15" t="s">
        <v>226</v>
      </c>
      <c r="AW173" s="15" t="s">
        <v>42</v>
      </c>
      <c r="AX173" s="15" t="s">
        <v>94</v>
      </c>
      <c r="AY173" s="173" t="s">
        <v>219</v>
      </c>
    </row>
    <row r="174" spans="2:65" s="1" customFormat="1" ht="16.5" customHeight="1">
      <c r="B174" s="33"/>
      <c r="C174" s="138" t="s">
        <v>366</v>
      </c>
      <c r="D174" s="138" t="s">
        <v>221</v>
      </c>
      <c r="E174" s="139" t="s">
        <v>4060</v>
      </c>
      <c r="F174" s="140" t="s">
        <v>4061</v>
      </c>
      <c r="G174" s="141" t="s">
        <v>3648</v>
      </c>
      <c r="H174" s="142">
        <v>1</v>
      </c>
      <c r="I174" s="143"/>
      <c r="J174" s="144">
        <f>ROUND(I174*H174,2)</f>
        <v>0</v>
      </c>
      <c r="K174" s="140" t="s">
        <v>2740</v>
      </c>
      <c r="L174" s="33"/>
      <c r="M174" s="145" t="s">
        <v>1</v>
      </c>
      <c r="N174" s="146" t="s">
        <v>52</v>
      </c>
      <c r="P174" s="147">
        <f>O174*H174</f>
        <v>0</v>
      </c>
      <c r="Q174" s="147">
        <v>0</v>
      </c>
      <c r="R174" s="147">
        <f>Q174*H174</f>
        <v>0</v>
      </c>
      <c r="S174" s="147">
        <v>0</v>
      </c>
      <c r="T174" s="148">
        <f>S174*H174</f>
        <v>0</v>
      </c>
      <c r="AR174" s="149" t="s">
        <v>3983</v>
      </c>
      <c r="AT174" s="149" t="s">
        <v>221</v>
      </c>
      <c r="AU174" s="149" t="s">
        <v>96</v>
      </c>
      <c r="AY174" s="17" t="s">
        <v>219</v>
      </c>
      <c r="BE174" s="150">
        <f>IF(N174="základní",J174,0)</f>
        <v>0</v>
      </c>
      <c r="BF174" s="150">
        <f>IF(N174="snížená",J174,0)</f>
        <v>0</v>
      </c>
      <c r="BG174" s="150">
        <f>IF(N174="zákl. přenesená",J174,0)</f>
        <v>0</v>
      </c>
      <c r="BH174" s="150">
        <f>IF(N174="sníž. přenesená",J174,0)</f>
        <v>0</v>
      </c>
      <c r="BI174" s="150">
        <f>IF(N174="nulová",J174,0)</f>
        <v>0</v>
      </c>
      <c r="BJ174" s="17" t="s">
        <v>94</v>
      </c>
      <c r="BK174" s="150">
        <f>ROUND(I174*H174,2)</f>
        <v>0</v>
      </c>
      <c r="BL174" s="17" t="s">
        <v>3983</v>
      </c>
      <c r="BM174" s="149" t="s">
        <v>4062</v>
      </c>
    </row>
    <row r="175" spans="2:65" s="14" customFormat="1" ht="11.25">
      <c r="B175" s="165"/>
      <c r="D175" s="152" t="s">
        <v>228</v>
      </c>
      <c r="E175" s="166" t="s">
        <v>1</v>
      </c>
      <c r="F175" s="167" t="s">
        <v>4063</v>
      </c>
      <c r="H175" s="168">
        <v>1</v>
      </c>
      <c r="I175" s="169"/>
      <c r="L175" s="165"/>
      <c r="M175" s="170"/>
      <c r="T175" s="171"/>
      <c r="AT175" s="166" t="s">
        <v>228</v>
      </c>
      <c r="AU175" s="166" t="s">
        <v>96</v>
      </c>
      <c r="AV175" s="14" t="s">
        <v>96</v>
      </c>
      <c r="AW175" s="14" t="s">
        <v>42</v>
      </c>
      <c r="AX175" s="14" t="s">
        <v>94</v>
      </c>
      <c r="AY175" s="166" t="s">
        <v>219</v>
      </c>
    </row>
    <row r="176" spans="2:65" s="11" customFormat="1" ht="22.9" customHeight="1">
      <c r="B176" s="126"/>
      <c r="D176" s="127" t="s">
        <v>86</v>
      </c>
      <c r="E176" s="136" t="s">
        <v>4064</v>
      </c>
      <c r="F176" s="136" t="s">
        <v>4065</v>
      </c>
      <c r="I176" s="129"/>
      <c r="J176" s="137">
        <f>BK176</f>
        <v>0</v>
      </c>
      <c r="L176" s="126"/>
      <c r="M176" s="131"/>
      <c r="P176" s="132">
        <f>SUM(P177:P184)</f>
        <v>0</v>
      </c>
      <c r="R176" s="132">
        <f>SUM(R177:R184)</f>
        <v>0</v>
      </c>
      <c r="T176" s="133">
        <f>SUM(T177:T184)</f>
        <v>0</v>
      </c>
      <c r="AR176" s="127" t="s">
        <v>269</v>
      </c>
      <c r="AT176" s="134" t="s">
        <v>86</v>
      </c>
      <c r="AU176" s="134" t="s">
        <v>94</v>
      </c>
      <c r="AY176" s="127" t="s">
        <v>219</v>
      </c>
      <c r="BK176" s="135">
        <f>SUM(BK177:BK184)</f>
        <v>0</v>
      </c>
    </row>
    <row r="177" spans="2:65" s="1" customFormat="1" ht="16.5" customHeight="1">
      <c r="B177" s="33"/>
      <c r="C177" s="138" t="s">
        <v>373</v>
      </c>
      <c r="D177" s="138" t="s">
        <v>221</v>
      </c>
      <c r="E177" s="139" t="s">
        <v>4066</v>
      </c>
      <c r="F177" s="140" t="s">
        <v>4067</v>
      </c>
      <c r="G177" s="141" t="s">
        <v>3648</v>
      </c>
      <c r="H177" s="142">
        <v>1</v>
      </c>
      <c r="I177" s="143"/>
      <c r="J177" s="144">
        <f>ROUND(I177*H177,2)</f>
        <v>0</v>
      </c>
      <c r="K177" s="140" t="s">
        <v>2740</v>
      </c>
      <c r="L177" s="33"/>
      <c r="M177" s="145" t="s">
        <v>1</v>
      </c>
      <c r="N177" s="146" t="s">
        <v>52</v>
      </c>
      <c r="P177" s="147">
        <f>O177*H177</f>
        <v>0</v>
      </c>
      <c r="Q177" s="147">
        <v>0</v>
      </c>
      <c r="R177" s="147">
        <f>Q177*H177</f>
        <v>0</v>
      </c>
      <c r="S177" s="147">
        <v>0</v>
      </c>
      <c r="T177" s="148">
        <f>S177*H177</f>
        <v>0</v>
      </c>
      <c r="AR177" s="149" t="s">
        <v>3983</v>
      </c>
      <c r="AT177" s="149" t="s">
        <v>221</v>
      </c>
      <c r="AU177" s="149" t="s">
        <v>96</v>
      </c>
      <c r="AY177" s="17" t="s">
        <v>219</v>
      </c>
      <c r="BE177" s="150">
        <f>IF(N177="základní",J177,0)</f>
        <v>0</v>
      </c>
      <c r="BF177" s="150">
        <f>IF(N177="snížená",J177,0)</f>
        <v>0</v>
      </c>
      <c r="BG177" s="150">
        <f>IF(N177="zákl. přenesená",J177,0)</f>
        <v>0</v>
      </c>
      <c r="BH177" s="150">
        <f>IF(N177="sníž. přenesená",J177,0)</f>
        <v>0</v>
      </c>
      <c r="BI177" s="150">
        <f>IF(N177="nulová",J177,0)</f>
        <v>0</v>
      </c>
      <c r="BJ177" s="17" t="s">
        <v>94</v>
      </c>
      <c r="BK177" s="150">
        <f>ROUND(I177*H177,2)</f>
        <v>0</v>
      </c>
      <c r="BL177" s="17" t="s">
        <v>3983</v>
      </c>
      <c r="BM177" s="149" t="s">
        <v>4068</v>
      </c>
    </row>
    <row r="178" spans="2:65" s="12" customFormat="1" ht="11.25">
      <c r="B178" s="151"/>
      <c r="D178" s="152" t="s">
        <v>228</v>
      </c>
      <c r="E178" s="153" t="s">
        <v>1</v>
      </c>
      <c r="F178" s="154" t="s">
        <v>4069</v>
      </c>
      <c r="H178" s="153" t="s">
        <v>1</v>
      </c>
      <c r="I178" s="155"/>
      <c r="L178" s="151"/>
      <c r="M178" s="156"/>
      <c r="T178" s="157"/>
      <c r="AT178" s="153" t="s">
        <v>228</v>
      </c>
      <c r="AU178" s="153" t="s">
        <v>96</v>
      </c>
      <c r="AV178" s="12" t="s">
        <v>94</v>
      </c>
      <c r="AW178" s="12" t="s">
        <v>42</v>
      </c>
      <c r="AX178" s="12" t="s">
        <v>87</v>
      </c>
      <c r="AY178" s="153" t="s">
        <v>219</v>
      </c>
    </row>
    <row r="179" spans="2:65" s="12" customFormat="1" ht="11.25">
      <c r="B179" s="151"/>
      <c r="D179" s="152" t="s">
        <v>228</v>
      </c>
      <c r="E179" s="153" t="s">
        <v>1</v>
      </c>
      <c r="F179" s="154" t="s">
        <v>4070</v>
      </c>
      <c r="H179" s="153" t="s">
        <v>1</v>
      </c>
      <c r="I179" s="155"/>
      <c r="L179" s="151"/>
      <c r="M179" s="156"/>
      <c r="T179" s="157"/>
      <c r="AT179" s="153" t="s">
        <v>228</v>
      </c>
      <c r="AU179" s="153" t="s">
        <v>96</v>
      </c>
      <c r="AV179" s="12" t="s">
        <v>94</v>
      </c>
      <c r="AW179" s="12" t="s">
        <v>42</v>
      </c>
      <c r="AX179" s="12" t="s">
        <v>87</v>
      </c>
      <c r="AY179" s="153" t="s">
        <v>219</v>
      </c>
    </row>
    <row r="180" spans="2:65" s="12" customFormat="1" ht="11.25">
      <c r="B180" s="151"/>
      <c r="D180" s="152" t="s">
        <v>228</v>
      </c>
      <c r="E180" s="153" t="s">
        <v>1</v>
      </c>
      <c r="F180" s="154" t="s">
        <v>4071</v>
      </c>
      <c r="H180" s="153" t="s">
        <v>1</v>
      </c>
      <c r="I180" s="155"/>
      <c r="L180" s="151"/>
      <c r="M180" s="156"/>
      <c r="T180" s="157"/>
      <c r="AT180" s="153" t="s">
        <v>228</v>
      </c>
      <c r="AU180" s="153" t="s">
        <v>96</v>
      </c>
      <c r="AV180" s="12" t="s">
        <v>94</v>
      </c>
      <c r="AW180" s="12" t="s">
        <v>42</v>
      </c>
      <c r="AX180" s="12" t="s">
        <v>87</v>
      </c>
      <c r="AY180" s="153" t="s">
        <v>219</v>
      </c>
    </row>
    <row r="181" spans="2:65" s="12" customFormat="1" ht="11.25">
      <c r="B181" s="151"/>
      <c r="D181" s="152" t="s">
        <v>228</v>
      </c>
      <c r="E181" s="153" t="s">
        <v>1</v>
      </c>
      <c r="F181" s="154" t="s">
        <v>4072</v>
      </c>
      <c r="H181" s="153" t="s">
        <v>1</v>
      </c>
      <c r="I181" s="155"/>
      <c r="L181" s="151"/>
      <c r="M181" s="156"/>
      <c r="T181" s="157"/>
      <c r="AT181" s="153" t="s">
        <v>228</v>
      </c>
      <c r="AU181" s="153" t="s">
        <v>96</v>
      </c>
      <c r="AV181" s="12" t="s">
        <v>94</v>
      </c>
      <c r="AW181" s="12" t="s">
        <v>42</v>
      </c>
      <c r="AX181" s="12" t="s">
        <v>87</v>
      </c>
      <c r="AY181" s="153" t="s">
        <v>219</v>
      </c>
    </row>
    <row r="182" spans="2:65" s="12" customFormat="1" ht="11.25">
      <c r="B182" s="151"/>
      <c r="D182" s="152" t="s">
        <v>228</v>
      </c>
      <c r="E182" s="153" t="s">
        <v>1</v>
      </c>
      <c r="F182" s="154" t="s">
        <v>4073</v>
      </c>
      <c r="H182" s="153" t="s">
        <v>1</v>
      </c>
      <c r="I182" s="155"/>
      <c r="L182" s="151"/>
      <c r="M182" s="156"/>
      <c r="T182" s="157"/>
      <c r="AT182" s="153" t="s">
        <v>228</v>
      </c>
      <c r="AU182" s="153" t="s">
        <v>96</v>
      </c>
      <c r="AV182" s="12" t="s">
        <v>94</v>
      </c>
      <c r="AW182" s="12" t="s">
        <v>42</v>
      </c>
      <c r="AX182" s="12" t="s">
        <v>87</v>
      </c>
      <c r="AY182" s="153" t="s">
        <v>219</v>
      </c>
    </row>
    <row r="183" spans="2:65" s="14" customFormat="1" ht="11.25">
      <c r="B183" s="165"/>
      <c r="D183" s="152" t="s">
        <v>228</v>
      </c>
      <c r="E183" s="166" t="s">
        <v>1</v>
      </c>
      <c r="F183" s="167" t="s">
        <v>4074</v>
      </c>
      <c r="H183" s="168">
        <v>1</v>
      </c>
      <c r="I183" s="169"/>
      <c r="L183" s="165"/>
      <c r="M183" s="170"/>
      <c r="T183" s="171"/>
      <c r="AT183" s="166" t="s">
        <v>228</v>
      </c>
      <c r="AU183" s="166" t="s">
        <v>96</v>
      </c>
      <c r="AV183" s="14" t="s">
        <v>96</v>
      </c>
      <c r="AW183" s="14" t="s">
        <v>42</v>
      </c>
      <c r="AX183" s="14" t="s">
        <v>87</v>
      </c>
      <c r="AY183" s="166" t="s">
        <v>219</v>
      </c>
    </row>
    <row r="184" spans="2:65" s="15" customFormat="1" ht="11.25">
      <c r="B184" s="172"/>
      <c r="D184" s="152" t="s">
        <v>228</v>
      </c>
      <c r="E184" s="173" t="s">
        <v>1</v>
      </c>
      <c r="F184" s="174" t="s">
        <v>262</v>
      </c>
      <c r="H184" s="175">
        <v>1</v>
      </c>
      <c r="I184" s="176"/>
      <c r="L184" s="172"/>
      <c r="M184" s="177"/>
      <c r="T184" s="178"/>
      <c r="AT184" s="173" t="s">
        <v>228</v>
      </c>
      <c r="AU184" s="173" t="s">
        <v>96</v>
      </c>
      <c r="AV184" s="15" t="s">
        <v>226</v>
      </c>
      <c r="AW184" s="15" t="s">
        <v>42</v>
      </c>
      <c r="AX184" s="15" t="s">
        <v>94</v>
      </c>
      <c r="AY184" s="173" t="s">
        <v>219</v>
      </c>
    </row>
    <row r="185" spans="2:65" s="11" customFormat="1" ht="22.9" customHeight="1">
      <c r="B185" s="126"/>
      <c r="D185" s="127" t="s">
        <v>86</v>
      </c>
      <c r="E185" s="136" t="s">
        <v>4075</v>
      </c>
      <c r="F185" s="136" t="s">
        <v>4076</v>
      </c>
      <c r="I185" s="129"/>
      <c r="J185" s="137">
        <f>BK185</f>
        <v>0</v>
      </c>
      <c r="L185" s="126"/>
      <c r="M185" s="131"/>
      <c r="P185" s="132">
        <f>SUM(P186:P195)</f>
        <v>0</v>
      </c>
      <c r="R185" s="132">
        <f>SUM(R186:R195)</f>
        <v>0</v>
      </c>
      <c r="T185" s="133">
        <f>SUM(T186:T195)</f>
        <v>0</v>
      </c>
      <c r="AR185" s="127" t="s">
        <v>269</v>
      </c>
      <c r="AT185" s="134" t="s">
        <v>86</v>
      </c>
      <c r="AU185" s="134" t="s">
        <v>94</v>
      </c>
      <c r="AY185" s="127" t="s">
        <v>219</v>
      </c>
      <c r="BK185" s="135">
        <f>SUM(BK186:BK195)</f>
        <v>0</v>
      </c>
    </row>
    <row r="186" spans="2:65" s="1" customFormat="1" ht="16.5" customHeight="1">
      <c r="B186" s="33"/>
      <c r="C186" s="138" t="s">
        <v>379</v>
      </c>
      <c r="D186" s="138" t="s">
        <v>221</v>
      </c>
      <c r="E186" s="139" t="s">
        <v>4077</v>
      </c>
      <c r="F186" s="140" t="s">
        <v>4078</v>
      </c>
      <c r="G186" s="141" t="s">
        <v>3648</v>
      </c>
      <c r="H186" s="142">
        <v>1</v>
      </c>
      <c r="I186" s="143"/>
      <c r="J186" s="144">
        <f>ROUND(I186*H186,2)</f>
        <v>0</v>
      </c>
      <c r="K186" s="140" t="s">
        <v>2740</v>
      </c>
      <c r="L186" s="33"/>
      <c r="M186" s="145" t="s">
        <v>1</v>
      </c>
      <c r="N186" s="146" t="s">
        <v>52</v>
      </c>
      <c r="P186" s="147">
        <f>O186*H186</f>
        <v>0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AR186" s="149" t="s">
        <v>3983</v>
      </c>
      <c r="AT186" s="149" t="s">
        <v>221</v>
      </c>
      <c r="AU186" s="149" t="s">
        <v>96</v>
      </c>
      <c r="AY186" s="17" t="s">
        <v>219</v>
      </c>
      <c r="BE186" s="150">
        <f>IF(N186="základní",J186,0)</f>
        <v>0</v>
      </c>
      <c r="BF186" s="150">
        <f>IF(N186="snížená",J186,0)</f>
        <v>0</v>
      </c>
      <c r="BG186" s="150">
        <f>IF(N186="zákl. přenesená",J186,0)</f>
        <v>0</v>
      </c>
      <c r="BH186" s="150">
        <f>IF(N186="sníž. přenesená",J186,0)</f>
        <v>0</v>
      </c>
      <c r="BI186" s="150">
        <f>IF(N186="nulová",J186,0)</f>
        <v>0</v>
      </c>
      <c r="BJ186" s="17" t="s">
        <v>94</v>
      </c>
      <c r="BK186" s="150">
        <f>ROUND(I186*H186,2)</f>
        <v>0</v>
      </c>
      <c r="BL186" s="17" t="s">
        <v>3983</v>
      </c>
      <c r="BM186" s="149" t="s">
        <v>4079</v>
      </c>
    </row>
    <row r="187" spans="2:65" s="12" customFormat="1" ht="11.25">
      <c r="B187" s="151"/>
      <c r="D187" s="152" t="s">
        <v>228</v>
      </c>
      <c r="E187" s="153" t="s">
        <v>1</v>
      </c>
      <c r="F187" s="154" t="s">
        <v>4080</v>
      </c>
      <c r="H187" s="153" t="s">
        <v>1</v>
      </c>
      <c r="I187" s="155"/>
      <c r="L187" s="151"/>
      <c r="M187" s="156"/>
      <c r="T187" s="157"/>
      <c r="AT187" s="153" t="s">
        <v>228</v>
      </c>
      <c r="AU187" s="153" t="s">
        <v>96</v>
      </c>
      <c r="AV187" s="12" t="s">
        <v>94</v>
      </c>
      <c r="AW187" s="12" t="s">
        <v>42</v>
      </c>
      <c r="AX187" s="12" t="s">
        <v>87</v>
      </c>
      <c r="AY187" s="153" t="s">
        <v>219</v>
      </c>
    </row>
    <row r="188" spans="2:65" s="12" customFormat="1" ht="11.25">
      <c r="B188" s="151"/>
      <c r="D188" s="152" t="s">
        <v>228</v>
      </c>
      <c r="E188" s="153" t="s">
        <v>1</v>
      </c>
      <c r="F188" s="154" t="s">
        <v>4081</v>
      </c>
      <c r="H188" s="153" t="s">
        <v>1</v>
      </c>
      <c r="I188" s="155"/>
      <c r="L188" s="151"/>
      <c r="M188" s="156"/>
      <c r="T188" s="157"/>
      <c r="AT188" s="153" t="s">
        <v>228</v>
      </c>
      <c r="AU188" s="153" t="s">
        <v>96</v>
      </c>
      <c r="AV188" s="12" t="s">
        <v>94</v>
      </c>
      <c r="AW188" s="12" t="s">
        <v>42</v>
      </c>
      <c r="AX188" s="12" t="s">
        <v>87</v>
      </c>
      <c r="AY188" s="153" t="s">
        <v>219</v>
      </c>
    </row>
    <row r="189" spans="2:65" s="12" customFormat="1" ht="11.25">
      <c r="B189" s="151"/>
      <c r="D189" s="152" t="s">
        <v>228</v>
      </c>
      <c r="E189" s="153" t="s">
        <v>1</v>
      </c>
      <c r="F189" s="154" t="s">
        <v>4082</v>
      </c>
      <c r="H189" s="153" t="s">
        <v>1</v>
      </c>
      <c r="I189" s="155"/>
      <c r="L189" s="151"/>
      <c r="M189" s="156"/>
      <c r="T189" s="157"/>
      <c r="AT189" s="153" t="s">
        <v>228</v>
      </c>
      <c r="AU189" s="153" t="s">
        <v>96</v>
      </c>
      <c r="AV189" s="12" t="s">
        <v>94</v>
      </c>
      <c r="AW189" s="12" t="s">
        <v>42</v>
      </c>
      <c r="AX189" s="12" t="s">
        <v>87</v>
      </c>
      <c r="AY189" s="153" t="s">
        <v>219</v>
      </c>
    </row>
    <row r="190" spans="2:65" s="14" customFormat="1" ht="11.25">
      <c r="B190" s="165"/>
      <c r="D190" s="152" t="s">
        <v>228</v>
      </c>
      <c r="E190" s="166" t="s">
        <v>1</v>
      </c>
      <c r="F190" s="167" t="s">
        <v>4083</v>
      </c>
      <c r="H190" s="168">
        <v>1</v>
      </c>
      <c r="I190" s="169"/>
      <c r="L190" s="165"/>
      <c r="M190" s="170"/>
      <c r="T190" s="171"/>
      <c r="AT190" s="166" t="s">
        <v>228</v>
      </c>
      <c r="AU190" s="166" t="s">
        <v>96</v>
      </c>
      <c r="AV190" s="14" t="s">
        <v>96</v>
      </c>
      <c r="AW190" s="14" t="s">
        <v>42</v>
      </c>
      <c r="AX190" s="14" t="s">
        <v>94</v>
      </c>
      <c r="AY190" s="166" t="s">
        <v>219</v>
      </c>
    </row>
    <row r="191" spans="2:65" s="1" customFormat="1" ht="16.5" customHeight="1">
      <c r="B191" s="33"/>
      <c r="C191" s="138" t="s">
        <v>387</v>
      </c>
      <c r="D191" s="138" t="s">
        <v>221</v>
      </c>
      <c r="E191" s="139" t="s">
        <v>4084</v>
      </c>
      <c r="F191" s="140" t="s">
        <v>4085</v>
      </c>
      <c r="G191" s="141" t="s">
        <v>3648</v>
      </c>
      <c r="H191" s="142">
        <v>1</v>
      </c>
      <c r="I191" s="143"/>
      <c r="J191" s="144">
        <f>ROUND(I191*H191,2)</f>
        <v>0</v>
      </c>
      <c r="K191" s="140" t="s">
        <v>2740</v>
      </c>
      <c r="L191" s="33"/>
      <c r="M191" s="145" t="s">
        <v>1</v>
      </c>
      <c r="N191" s="146" t="s">
        <v>52</v>
      </c>
      <c r="P191" s="147">
        <f>O191*H191</f>
        <v>0</v>
      </c>
      <c r="Q191" s="147">
        <v>0</v>
      </c>
      <c r="R191" s="147">
        <f>Q191*H191</f>
        <v>0</v>
      </c>
      <c r="S191" s="147">
        <v>0</v>
      </c>
      <c r="T191" s="148">
        <f>S191*H191</f>
        <v>0</v>
      </c>
      <c r="AR191" s="149" t="s">
        <v>3983</v>
      </c>
      <c r="AT191" s="149" t="s">
        <v>221</v>
      </c>
      <c r="AU191" s="149" t="s">
        <v>96</v>
      </c>
      <c r="AY191" s="17" t="s">
        <v>219</v>
      </c>
      <c r="BE191" s="150">
        <f>IF(N191="základní",J191,0)</f>
        <v>0</v>
      </c>
      <c r="BF191" s="150">
        <f>IF(N191="snížená",J191,0)</f>
        <v>0</v>
      </c>
      <c r="BG191" s="150">
        <f>IF(N191="zákl. přenesená",J191,0)</f>
        <v>0</v>
      </c>
      <c r="BH191" s="150">
        <f>IF(N191="sníž. přenesená",J191,0)</f>
        <v>0</v>
      </c>
      <c r="BI191" s="150">
        <f>IF(N191="nulová",J191,0)</f>
        <v>0</v>
      </c>
      <c r="BJ191" s="17" t="s">
        <v>94</v>
      </c>
      <c r="BK191" s="150">
        <f>ROUND(I191*H191,2)</f>
        <v>0</v>
      </c>
      <c r="BL191" s="17" t="s">
        <v>3983</v>
      </c>
      <c r="BM191" s="149" t="s">
        <v>4086</v>
      </c>
    </row>
    <row r="192" spans="2:65" s="12" customFormat="1" ht="11.25">
      <c r="B192" s="151"/>
      <c r="D192" s="152" t="s">
        <v>228</v>
      </c>
      <c r="E192" s="153" t="s">
        <v>1</v>
      </c>
      <c r="F192" s="154" t="s">
        <v>4087</v>
      </c>
      <c r="H192" s="153" t="s">
        <v>1</v>
      </c>
      <c r="I192" s="155"/>
      <c r="L192" s="151"/>
      <c r="M192" s="156"/>
      <c r="T192" s="157"/>
      <c r="AT192" s="153" t="s">
        <v>228</v>
      </c>
      <c r="AU192" s="153" t="s">
        <v>96</v>
      </c>
      <c r="AV192" s="12" t="s">
        <v>94</v>
      </c>
      <c r="AW192" s="12" t="s">
        <v>42</v>
      </c>
      <c r="AX192" s="12" t="s">
        <v>87</v>
      </c>
      <c r="AY192" s="153" t="s">
        <v>219</v>
      </c>
    </row>
    <row r="193" spans="2:65" s="12" customFormat="1" ht="11.25">
      <c r="B193" s="151"/>
      <c r="D193" s="152" t="s">
        <v>228</v>
      </c>
      <c r="E193" s="153" t="s">
        <v>1</v>
      </c>
      <c r="F193" s="154" t="s">
        <v>4088</v>
      </c>
      <c r="H193" s="153" t="s">
        <v>1</v>
      </c>
      <c r="I193" s="155"/>
      <c r="L193" s="151"/>
      <c r="M193" s="156"/>
      <c r="T193" s="157"/>
      <c r="AT193" s="153" t="s">
        <v>228</v>
      </c>
      <c r="AU193" s="153" t="s">
        <v>96</v>
      </c>
      <c r="AV193" s="12" t="s">
        <v>94</v>
      </c>
      <c r="AW193" s="12" t="s">
        <v>42</v>
      </c>
      <c r="AX193" s="12" t="s">
        <v>87</v>
      </c>
      <c r="AY193" s="153" t="s">
        <v>219</v>
      </c>
    </row>
    <row r="194" spans="2:65" s="14" customFormat="1" ht="11.25">
      <c r="B194" s="165"/>
      <c r="D194" s="152" t="s">
        <v>228</v>
      </c>
      <c r="E194" s="166" t="s">
        <v>1</v>
      </c>
      <c r="F194" s="167" t="s">
        <v>4089</v>
      </c>
      <c r="H194" s="168">
        <v>1</v>
      </c>
      <c r="I194" s="169"/>
      <c r="L194" s="165"/>
      <c r="M194" s="170"/>
      <c r="T194" s="171"/>
      <c r="AT194" s="166" t="s">
        <v>228</v>
      </c>
      <c r="AU194" s="166" t="s">
        <v>96</v>
      </c>
      <c r="AV194" s="14" t="s">
        <v>96</v>
      </c>
      <c r="AW194" s="14" t="s">
        <v>42</v>
      </c>
      <c r="AX194" s="14" t="s">
        <v>87</v>
      </c>
      <c r="AY194" s="166" t="s">
        <v>219</v>
      </c>
    </row>
    <row r="195" spans="2:65" s="15" customFormat="1" ht="11.25">
      <c r="B195" s="172"/>
      <c r="D195" s="152" t="s">
        <v>228</v>
      </c>
      <c r="E195" s="173" t="s">
        <v>1</v>
      </c>
      <c r="F195" s="174" t="s">
        <v>262</v>
      </c>
      <c r="H195" s="175">
        <v>1</v>
      </c>
      <c r="I195" s="176"/>
      <c r="L195" s="172"/>
      <c r="M195" s="177"/>
      <c r="T195" s="178"/>
      <c r="AT195" s="173" t="s">
        <v>228</v>
      </c>
      <c r="AU195" s="173" t="s">
        <v>96</v>
      </c>
      <c r="AV195" s="15" t="s">
        <v>226</v>
      </c>
      <c r="AW195" s="15" t="s">
        <v>42</v>
      </c>
      <c r="AX195" s="15" t="s">
        <v>94</v>
      </c>
      <c r="AY195" s="173" t="s">
        <v>219</v>
      </c>
    </row>
    <row r="196" spans="2:65" s="11" customFormat="1" ht="22.9" customHeight="1">
      <c r="B196" s="126"/>
      <c r="D196" s="127" t="s">
        <v>86</v>
      </c>
      <c r="E196" s="136" t="s">
        <v>4090</v>
      </c>
      <c r="F196" s="136" t="s">
        <v>4091</v>
      </c>
      <c r="I196" s="129"/>
      <c r="J196" s="137">
        <f>BK196</f>
        <v>0</v>
      </c>
      <c r="L196" s="126"/>
      <c r="M196" s="131"/>
      <c r="P196" s="132">
        <f>SUM(P197:P212)</f>
        <v>0</v>
      </c>
      <c r="R196" s="132">
        <f>SUM(R197:R212)</f>
        <v>0</v>
      </c>
      <c r="T196" s="133">
        <f>SUM(T197:T212)</f>
        <v>0</v>
      </c>
      <c r="AR196" s="127" t="s">
        <v>269</v>
      </c>
      <c r="AT196" s="134" t="s">
        <v>86</v>
      </c>
      <c r="AU196" s="134" t="s">
        <v>94</v>
      </c>
      <c r="AY196" s="127" t="s">
        <v>219</v>
      </c>
      <c r="BK196" s="135">
        <f>SUM(BK197:BK212)</f>
        <v>0</v>
      </c>
    </row>
    <row r="197" spans="2:65" s="1" customFormat="1" ht="33" customHeight="1">
      <c r="B197" s="33"/>
      <c r="C197" s="138" t="s">
        <v>7</v>
      </c>
      <c r="D197" s="138" t="s">
        <v>221</v>
      </c>
      <c r="E197" s="139" t="s">
        <v>4092</v>
      </c>
      <c r="F197" s="140" t="s">
        <v>4093</v>
      </c>
      <c r="G197" s="141" t="s">
        <v>3648</v>
      </c>
      <c r="H197" s="142">
        <v>1</v>
      </c>
      <c r="I197" s="143"/>
      <c r="J197" s="144">
        <f>ROUND(I197*H197,2)</f>
        <v>0</v>
      </c>
      <c r="K197" s="140" t="s">
        <v>2740</v>
      </c>
      <c r="L197" s="33"/>
      <c r="M197" s="145" t="s">
        <v>1</v>
      </c>
      <c r="N197" s="146" t="s">
        <v>52</v>
      </c>
      <c r="P197" s="147">
        <f>O197*H197</f>
        <v>0</v>
      </c>
      <c r="Q197" s="147">
        <v>0</v>
      </c>
      <c r="R197" s="147">
        <f>Q197*H197</f>
        <v>0</v>
      </c>
      <c r="S197" s="147">
        <v>0</v>
      </c>
      <c r="T197" s="148">
        <f>S197*H197</f>
        <v>0</v>
      </c>
      <c r="AR197" s="149" t="s">
        <v>3983</v>
      </c>
      <c r="AT197" s="149" t="s">
        <v>221</v>
      </c>
      <c r="AU197" s="149" t="s">
        <v>96</v>
      </c>
      <c r="AY197" s="17" t="s">
        <v>219</v>
      </c>
      <c r="BE197" s="150">
        <f>IF(N197="základní",J197,0)</f>
        <v>0</v>
      </c>
      <c r="BF197" s="150">
        <f>IF(N197="snížená",J197,0)</f>
        <v>0</v>
      </c>
      <c r="BG197" s="150">
        <f>IF(N197="zákl. přenesená",J197,0)</f>
        <v>0</v>
      </c>
      <c r="BH197" s="150">
        <f>IF(N197="sníž. přenesená",J197,0)</f>
        <v>0</v>
      </c>
      <c r="BI197" s="150">
        <f>IF(N197="nulová",J197,0)</f>
        <v>0</v>
      </c>
      <c r="BJ197" s="17" t="s">
        <v>94</v>
      </c>
      <c r="BK197" s="150">
        <f>ROUND(I197*H197,2)</f>
        <v>0</v>
      </c>
      <c r="BL197" s="17" t="s">
        <v>3983</v>
      </c>
      <c r="BM197" s="149" t="s">
        <v>4094</v>
      </c>
    </row>
    <row r="198" spans="2:65" s="12" customFormat="1" ht="11.25">
      <c r="B198" s="151"/>
      <c r="D198" s="152" t="s">
        <v>228</v>
      </c>
      <c r="E198" s="153" t="s">
        <v>1</v>
      </c>
      <c r="F198" s="154" t="s">
        <v>4095</v>
      </c>
      <c r="H198" s="153" t="s">
        <v>1</v>
      </c>
      <c r="I198" s="155"/>
      <c r="L198" s="151"/>
      <c r="M198" s="156"/>
      <c r="T198" s="157"/>
      <c r="AT198" s="153" t="s">
        <v>228</v>
      </c>
      <c r="AU198" s="153" t="s">
        <v>96</v>
      </c>
      <c r="AV198" s="12" t="s">
        <v>94</v>
      </c>
      <c r="AW198" s="12" t="s">
        <v>42</v>
      </c>
      <c r="AX198" s="12" t="s">
        <v>87</v>
      </c>
      <c r="AY198" s="153" t="s">
        <v>219</v>
      </c>
    </row>
    <row r="199" spans="2:65" s="12" customFormat="1" ht="11.25">
      <c r="B199" s="151"/>
      <c r="D199" s="152" t="s">
        <v>228</v>
      </c>
      <c r="E199" s="153" t="s">
        <v>1</v>
      </c>
      <c r="F199" s="154" t="s">
        <v>4096</v>
      </c>
      <c r="H199" s="153" t="s">
        <v>1</v>
      </c>
      <c r="I199" s="155"/>
      <c r="L199" s="151"/>
      <c r="M199" s="156"/>
      <c r="T199" s="157"/>
      <c r="AT199" s="153" t="s">
        <v>228</v>
      </c>
      <c r="AU199" s="153" t="s">
        <v>96</v>
      </c>
      <c r="AV199" s="12" t="s">
        <v>94</v>
      </c>
      <c r="AW199" s="12" t="s">
        <v>42</v>
      </c>
      <c r="AX199" s="12" t="s">
        <v>87</v>
      </c>
      <c r="AY199" s="153" t="s">
        <v>219</v>
      </c>
    </row>
    <row r="200" spans="2:65" s="12" customFormat="1" ht="11.25">
      <c r="B200" s="151"/>
      <c r="D200" s="152" t="s">
        <v>228</v>
      </c>
      <c r="E200" s="153" t="s">
        <v>1</v>
      </c>
      <c r="F200" s="154" t="s">
        <v>4097</v>
      </c>
      <c r="H200" s="153" t="s">
        <v>1</v>
      </c>
      <c r="I200" s="155"/>
      <c r="L200" s="151"/>
      <c r="M200" s="156"/>
      <c r="T200" s="157"/>
      <c r="AT200" s="153" t="s">
        <v>228</v>
      </c>
      <c r="AU200" s="153" t="s">
        <v>96</v>
      </c>
      <c r="AV200" s="12" t="s">
        <v>94</v>
      </c>
      <c r="AW200" s="12" t="s">
        <v>42</v>
      </c>
      <c r="AX200" s="12" t="s">
        <v>87</v>
      </c>
      <c r="AY200" s="153" t="s">
        <v>219</v>
      </c>
    </row>
    <row r="201" spans="2:65" s="14" customFormat="1" ht="11.25">
      <c r="B201" s="165"/>
      <c r="D201" s="152" t="s">
        <v>228</v>
      </c>
      <c r="E201" s="166" t="s">
        <v>1</v>
      </c>
      <c r="F201" s="167" t="s">
        <v>4098</v>
      </c>
      <c r="H201" s="168">
        <v>1</v>
      </c>
      <c r="I201" s="169"/>
      <c r="L201" s="165"/>
      <c r="M201" s="170"/>
      <c r="T201" s="171"/>
      <c r="AT201" s="166" t="s">
        <v>228</v>
      </c>
      <c r="AU201" s="166" t="s">
        <v>96</v>
      </c>
      <c r="AV201" s="14" t="s">
        <v>96</v>
      </c>
      <c r="AW201" s="14" t="s">
        <v>42</v>
      </c>
      <c r="AX201" s="14" t="s">
        <v>94</v>
      </c>
      <c r="AY201" s="166" t="s">
        <v>219</v>
      </c>
    </row>
    <row r="202" spans="2:65" s="1" customFormat="1" ht="33" customHeight="1">
      <c r="B202" s="33"/>
      <c r="C202" s="138" t="s">
        <v>399</v>
      </c>
      <c r="D202" s="138" t="s">
        <v>221</v>
      </c>
      <c r="E202" s="139" t="s">
        <v>4099</v>
      </c>
      <c r="F202" s="140" t="s">
        <v>4100</v>
      </c>
      <c r="G202" s="141" t="s">
        <v>3648</v>
      </c>
      <c r="H202" s="142">
        <v>1</v>
      </c>
      <c r="I202" s="143"/>
      <c r="J202" s="144">
        <f>ROUND(I202*H202,2)</f>
        <v>0</v>
      </c>
      <c r="K202" s="140" t="s">
        <v>2740</v>
      </c>
      <c r="L202" s="33"/>
      <c r="M202" s="145" t="s">
        <v>1</v>
      </c>
      <c r="N202" s="146" t="s">
        <v>52</v>
      </c>
      <c r="P202" s="147">
        <f>O202*H202</f>
        <v>0</v>
      </c>
      <c r="Q202" s="147">
        <v>0</v>
      </c>
      <c r="R202" s="147">
        <f>Q202*H202</f>
        <v>0</v>
      </c>
      <c r="S202" s="147">
        <v>0</v>
      </c>
      <c r="T202" s="148">
        <f>S202*H202</f>
        <v>0</v>
      </c>
      <c r="AR202" s="149" t="s">
        <v>3983</v>
      </c>
      <c r="AT202" s="149" t="s">
        <v>221</v>
      </c>
      <c r="AU202" s="149" t="s">
        <v>96</v>
      </c>
      <c r="AY202" s="17" t="s">
        <v>219</v>
      </c>
      <c r="BE202" s="150">
        <f>IF(N202="základní",J202,0)</f>
        <v>0</v>
      </c>
      <c r="BF202" s="150">
        <f>IF(N202="snížená",J202,0)</f>
        <v>0</v>
      </c>
      <c r="BG202" s="150">
        <f>IF(N202="zákl. přenesená",J202,0)</f>
        <v>0</v>
      </c>
      <c r="BH202" s="150">
        <f>IF(N202="sníž. přenesená",J202,0)</f>
        <v>0</v>
      </c>
      <c r="BI202" s="150">
        <f>IF(N202="nulová",J202,0)</f>
        <v>0</v>
      </c>
      <c r="BJ202" s="17" t="s">
        <v>94</v>
      </c>
      <c r="BK202" s="150">
        <f>ROUND(I202*H202,2)</f>
        <v>0</v>
      </c>
      <c r="BL202" s="17" t="s">
        <v>3983</v>
      </c>
      <c r="BM202" s="149" t="s">
        <v>4101</v>
      </c>
    </row>
    <row r="203" spans="2:65" s="12" customFormat="1" ht="11.25">
      <c r="B203" s="151"/>
      <c r="D203" s="152" t="s">
        <v>228</v>
      </c>
      <c r="E203" s="153" t="s">
        <v>1</v>
      </c>
      <c r="F203" s="154" t="s">
        <v>4102</v>
      </c>
      <c r="H203" s="153" t="s">
        <v>1</v>
      </c>
      <c r="I203" s="155"/>
      <c r="L203" s="151"/>
      <c r="M203" s="156"/>
      <c r="T203" s="157"/>
      <c r="AT203" s="153" t="s">
        <v>228</v>
      </c>
      <c r="AU203" s="153" t="s">
        <v>96</v>
      </c>
      <c r="AV203" s="12" t="s">
        <v>94</v>
      </c>
      <c r="AW203" s="12" t="s">
        <v>42</v>
      </c>
      <c r="AX203" s="12" t="s">
        <v>87</v>
      </c>
      <c r="AY203" s="153" t="s">
        <v>219</v>
      </c>
    </row>
    <row r="204" spans="2:65" s="12" customFormat="1" ht="11.25">
      <c r="B204" s="151"/>
      <c r="D204" s="152" t="s">
        <v>228</v>
      </c>
      <c r="E204" s="153" t="s">
        <v>1</v>
      </c>
      <c r="F204" s="154" t="s">
        <v>4096</v>
      </c>
      <c r="H204" s="153" t="s">
        <v>1</v>
      </c>
      <c r="I204" s="155"/>
      <c r="L204" s="151"/>
      <c r="M204" s="156"/>
      <c r="T204" s="157"/>
      <c r="AT204" s="153" t="s">
        <v>228</v>
      </c>
      <c r="AU204" s="153" t="s">
        <v>96</v>
      </c>
      <c r="AV204" s="12" t="s">
        <v>94</v>
      </c>
      <c r="AW204" s="12" t="s">
        <v>42</v>
      </c>
      <c r="AX204" s="12" t="s">
        <v>87</v>
      </c>
      <c r="AY204" s="153" t="s">
        <v>219</v>
      </c>
    </row>
    <row r="205" spans="2:65" s="12" customFormat="1" ht="11.25">
      <c r="B205" s="151"/>
      <c r="D205" s="152" t="s">
        <v>228</v>
      </c>
      <c r="E205" s="153" t="s">
        <v>1</v>
      </c>
      <c r="F205" s="154" t="s">
        <v>4103</v>
      </c>
      <c r="H205" s="153" t="s">
        <v>1</v>
      </c>
      <c r="I205" s="155"/>
      <c r="L205" s="151"/>
      <c r="M205" s="156"/>
      <c r="T205" s="157"/>
      <c r="AT205" s="153" t="s">
        <v>228</v>
      </c>
      <c r="AU205" s="153" t="s">
        <v>96</v>
      </c>
      <c r="AV205" s="12" t="s">
        <v>94</v>
      </c>
      <c r="AW205" s="12" t="s">
        <v>42</v>
      </c>
      <c r="AX205" s="12" t="s">
        <v>87</v>
      </c>
      <c r="AY205" s="153" t="s">
        <v>219</v>
      </c>
    </row>
    <row r="206" spans="2:65" s="14" customFormat="1" ht="11.25">
      <c r="B206" s="165"/>
      <c r="D206" s="152" t="s">
        <v>228</v>
      </c>
      <c r="E206" s="166" t="s">
        <v>1</v>
      </c>
      <c r="F206" s="167" t="s">
        <v>4104</v>
      </c>
      <c r="H206" s="168">
        <v>1</v>
      </c>
      <c r="I206" s="169"/>
      <c r="L206" s="165"/>
      <c r="M206" s="170"/>
      <c r="T206" s="171"/>
      <c r="AT206" s="166" t="s">
        <v>228</v>
      </c>
      <c r="AU206" s="166" t="s">
        <v>96</v>
      </c>
      <c r="AV206" s="14" t="s">
        <v>96</v>
      </c>
      <c r="AW206" s="14" t="s">
        <v>42</v>
      </c>
      <c r="AX206" s="14" t="s">
        <v>94</v>
      </c>
      <c r="AY206" s="166" t="s">
        <v>219</v>
      </c>
    </row>
    <row r="207" spans="2:65" s="1" customFormat="1" ht="21.75" customHeight="1">
      <c r="B207" s="33"/>
      <c r="C207" s="138" t="s">
        <v>409</v>
      </c>
      <c r="D207" s="138" t="s">
        <v>221</v>
      </c>
      <c r="E207" s="139" t="s">
        <v>4105</v>
      </c>
      <c r="F207" s="140" t="s">
        <v>4106</v>
      </c>
      <c r="G207" s="141" t="s">
        <v>3648</v>
      </c>
      <c r="H207" s="142">
        <v>1</v>
      </c>
      <c r="I207" s="143"/>
      <c r="J207" s="144">
        <f>ROUND(I207*H207,2)</f>
        <v>0</v>
      </c>
      <c r="K207" s="140" t="s">
        <v>2740</v>
      </c>
      <c r="L207" s="33"/>
      <c r="M207" s="145" t="s">
        <v>1</v>
      </c>
      <c r="N207" s="146" t="s">
        <v>52</v>
      </c>
      <c r="P207" s="147">
        <f>O207*H207</f>
        <v>0</v>
      </c>
      <c r="Q207" s="147">
        <v>0</v>
      </c>
      <c r="R207" s="147">
        <f>Q207*H207</f>
        <v>0</v>
      </c>
      <c r="S207" s="147">
        <v>0</v>
      </c>
      <c r="T207" s="148">
        <f>S207*H207</f>
        <v>0</v>
      </c>
      <c r="AR207" s="149" t="s">
        <v>3983</v>
      </c>
      <c r="AT207" s="149" t="s">
        <v>221</v>
      </c>
      <c r="AU207" s="149" t="s">
        <v>96</v>
      </c>
      <c r="AY207" s="17" t="s">
        <v>219</v>
      </c>
      <c r="BE207" s="150">
        <f>IF(N207="základní",J207,0)</f>
        <v>0</v>
      </c>
      <c r="BF207" s="150">
        <f>IF(N207="snížená",J207,0)</f>
        <v>0</v>
      </c>
      <c r="BG207" s="150">
        <f>IF(N207="zákl. přenesená",J207,0)</f>
        <v>0</v>
      </c>
      <c r="BH207" s="150">
        <f>IF(N207="sníž. přenesená",J207,0)</f>
        <v>0</v>
      </c>
      <c r="BI207" s="150">
        <f>IF(N207="nulová",J207,0)</f>
        <v>0</v>
      </c>
      <c r="BJ207" s="17" t="s">
        <v>94</v>
      </c>
      <c r="BK207" s="150">
        <f>ROUND(I207*H207,2)</f>
        <v>0</v>
      </c>
      <c r="BL207" s="17" t="s">
        <v>3983</v>
      </c>
      <c r="BM207" s="149" t="s">
        <v>4107</v>
      </c>
    </row>
    <row r="208" spans="2:65" s="12" customFormat="1" ht="11.25">
      <c r="B208" s="151"/>
      <c r="D208" s="152" t="s">
        <v>228</v>
      </c>
      <c r="E208" s="153" t="s">
        <v>1</v>
      </c>
      <c r="F208" s="154" t="s">
        <v>4108</v>
      </c>
      <c r="H208" s="153" t="s">
        <v>1</v>
      </c>
      <c r="I208" s="155"/>
      <c r="L208" s="151"/>
      <c r="M208" s="156"/>
      <c r="T208" s="157"/>
      <c r="AT208" s="153" t="s">
        <v>228</v>
      </c>
      <c r="AU208" s="153" t="s">
        <v>96</v>
      </c>
      <c r="AV208" s="12" t="s">
        <v>94</v>
      </c>
      <c r="AW208" s="12" t="s">
        <v>42</v>
      </c>
      <c r="AX208" s="12" t="s">
        <v>87</v>
      </c>
      <c r="AY208" s="153" t="s">
        <v>219</v>
      </c>
    </row>
    <row r="209" spans="2:51" s="12" customFormat="1" ht="11.25">
      <c r="B209" s="151"/>
      <c r="D209" s="152" t="s">
        <v>228</v>
      </c>
      <c r="E209" s="153" t="s">
        <v>1</v>
      </c>
      <c r="F209" s="154" t="s">
        <v>4109</v>
      </c>
      <c r="H209" s="153" t="s">
        <v>1</v>
      </c>
      <c r="I209" s="155"/>
      <c r="L209" s="151"/>
      <c r="M209" s="156"/>
      <c r="T209" s="157"/>
      <c r="AT209" s="153" t="s">
        <v>228</v>
      </c>
      <c r="AU209" s="153" t="s">
        <v>96</v>
      </c>
      <c r="AV209" s="12" t="s">
        <v>94</v>
      </c>
      <c r="AW209" s="12" t="s">
        <v>42</v>
      </c>
      <c r="AX209" s="12" t="s">
        <v>87</v>
      </c>
      <c r="AY209" s="153" t="s">
        <v>219</v>
      </c>
    </row>
    <row r="210" spans="2:51" s="12" customFormat="1" ht="11.25">
      <c r="B210" s="151"/>
      <c r="D210" s="152" t="s">
        <v>228</v>
      </c>
      <c r="E210" s="153" t="s">
        <v>1</v>
      </c>
      <c r="F210" s="154" t="s">
        <v>4110</v>
      </c>
      <c r="H210" s="153" t="s">
        <v>1</v>
      </c>
      <c r="I210" s="155"/>
      <c r="L210" s="151"/>
      <c r="M210" s="156"/>
      <c r="T210" s="157"/>
      <c r="AT210" s="153" t="s">
        <v>228</v>
      </c>
      <c r="AU210" s="153" t="s">
        <v>96</v>
      </c>
      <c r="AV210" s="12" t="s">
        <v>94</v>
      </c>
      <c r="AW210" s="12" t="s">
        <v>42</v>
      </c>
      <c r="AX210" s="12" t="s">
        <v>87</v>
      </c>
      <c r="AY210" s="153" t="s">
        <v>219</v>
      </c>
    </row>
    <row r="211" spans="2:51" s="14" customFormat="1" ht="11.25">
      <c r="B211" s="165"/>
      <c r="D211" s="152" t="s">
        <v>228</v>
      </c>
      <c r="E211" s="166" t="s">
        <v>1</v>
      </c>
      <c r="F211" s="167" t="s">
        <v>4111</v>
      </c>
      <c r="H211" s="168">
        <v>1</v>
      </c>
      <c r="I211" s="169"/>
      <c r="L211" s="165"/>
      <c r="M211" s="170"/>
      <c r="T211" s="171"/>
      <c r="AT211" s="166" t="s">
        <v>228</v>
      </c>
      <c r="AU211" s="166" t="s">
        <v>96</v>
      </c>
      <c r="AV211" s="14" t="s">
        <v>96</v>
      </c>
      <c r="AW211" s="14" t="s">
        <v>42</v>
      </c>
      <c r="AX211" s="14" t="s">
        <v>87</v>
      </c>
      <c r="AY211" s="166" t="s">
        <v>219</v>
      </c>
    </row>
    <row r="212" spans="2:51" s="15" customFormat="1" ht="11.25">
      <c r="B212" s="172"/>
      <c r="D212" s="152" t="s">
        <v>228</v>
      </c>
      <c r="E212" s="173" t="s">
        <v>1</v>
      </c>
      <c r="F212" s="174" t="s">
        <v>262</v>
      </c>
      <c r="H212" s="175">
        <v>1</v>
      </c>
      <c r="I212" s="176"/>
      <c r="L212" s="172"/>
      <c r="M212" s="196"/>
      <c r="N212" s="197"/>
      <c r="O212" s="197"/>
      <c r="P212" s="197"/>
      <c r="Q212" s="197"/>
      <c r="R212" s="197"/>
      <c r="S212" s="197"/>
      <c r="T212" s="198"/>
      <c r="AT212" s="173" t="s">
        <v>228</v>
      </c>
      <c r="AU212" s="173" t="s">
        <v>96</v>
      </c>
      <c r="AV212" s="15" t="s">
        <v>226</v>
      </c>
      <c r="AW212" s="15" t="s">
        <v>42</v>
      </c>
      <c r="AX212" s="15" t="s">
        <v>94</v>
      </c>
      <c r="AY212" s="173" t="s">
        <v>219</v>
      </c>
    </row>
    <row r="213" spans="2:51" s="1" customFormat="1" ht="6.95" customHeight="1">
      <c r="B213" s="45"/>
      <c r="C213" s="46"/>
      <c r="D213" s="46"/>
      <c r="E213" s="46"/>
      <c r="F213" s="46"/>
      <c r="G213" s="46"/>
      <c r="H213" s="46"/>
      <c r="I213" s="46"/>
      <c r="J213" s="46"/>
      <c r="K213" s="46"/>
      <c r="L213" s="33"/>
    </row>
  </sheetData>
  <sheetProtection algorithmName="SHA-512" hashValue="951M1GGiNbO3tW8C4vwrI8HJwP5wl4Gt5V78gOIOleu9KffxrqYgFzbLTiW9JNoIDyyPEGAuMU34oKK5Br1ZVg==" saltValue="vluJK3vT7MsO5tN9xQ9YlaLVlYty7bgtq9jS62bsHRRE58+8sEwqf2vE5v91qjjOr+LPnKIwnnR8u6sbRiFx6Q==" spinCount="100000" sheet="1" objects="1" scenarios="1" formatColumns="0" formatRows="0" autoFilter="0"/>
  <autoFilter ref="C121:K212" xr:uid="{00000000-0009-0000-0000-000013000000}"/>
  <mergeCells count="9">
    <mergeCell ref="E86:H86"/>
    <mergeCell ref="E112:H112"/>
    <mergeCell ref="E114:H114"/>
    <mergeCell ref="L2:V2"/>
    <mergeCell ref="E7:H7"/>
    <mergeCell ref="E9:H9"/>
    <mergeCell ref="E18:H18"/>
    <mergeCell ref="E27:H27"/>
    <mergeCell ref="E84:H84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08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104</v>
      </c>
      <c r="AZ2" s="94" t="s">
        <v>576</v>
      </c>
      <c r="BA2" s="94" t="s">
        <v>1</v>
      </c>
      <c r="BB2" s="94" t="s">
        <v>1</v>
      </c>
      <c r="BC2" s="94" t="s">
        <v>577</v>
      </c>
      <c r="BD2" s="94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  <c r="AZ3" s="94" t="s">
        <v>578</v>
      </c>
      <c r="BA3" s="94" t="s">
        <v>1</v>
      </c>
      <c r="BB3" s="94" t="s">
        <v>1</v>
      </c>
      <c r="BC3" s="94" t="s">
        <v>579</v>
      </c>
      <c r="BD3" s="94" t="s">
        <v>96</v>
      </c>
    </row>
    <row r="4" spans="2:56" ht="24.95" customHeight="1">
      <c r="B4" s="20"/>
      <c r="D4" s="21" t="s">
        <v>173</v>
      </c>
      <c r="L4" s="20"/>
      <c r="M4" s="95" t="s">
        <v>10</v>
      </c>
      <c r="AT4" s="17" t="s">
        <v>4</v>
      </c>
      <c r="AZ4" s="94" t="s">
        <v>580</v>
      </c>
      <c r="BA4" s="94" t="s">
        <v>1</v>
      </c>
      <c r="BB4" s="94" t="s">
        <v>1</v>
      </c>
      <c r="BC4" s="94" t="s">
        <v>581</v>
      </c>
      <c r="BD4" s="94" t="s">
        <v>96</v>
      </c>
    </row>
    <row r="5" spans="2:56" ht="6.95" customHeight="1">
      <c r="B5" s="20"/>
      <c r="L5" s="20"/>
      <c r="AZ5" s="94" t="s">
        <v>582</v>
      </c>
      <c r="BA5" s="94" t="s">
        <v>1</v>
      </c>
      <c r="BB5" s="94" t="s">
        <v>1</v>
      </c>
      <c r="BC5" s="94" t="s">
        <v>583</v>
      </c>
      <c r="BD5" s="94" t="s">
        <v>96</v>
      </c>
    </row>
    <row r="6" spans="2:56" ht="12" customHeight="1">
      <c r="B6" s="20"/>
      <c r="D6" s="27" t="s">
        <v>16</v>
      </c>
      <c r="L6" s="20"/>
      <c r="AZ6" s="94" t="s">
        <v>584</v>
      </c>
      <c r="BA6" s="94" t="s">
        <v>1</v>
      </c>
      <c r="BB6" s="94" t="s">
        <v>1</v>
      </c>
      <c r="BC6" s="94" t="s">
        <v>585</v>
      </c>
      <c r="BD6" s="94" t="s">
        <v>96</v>
      </c>
    </row>
    <row r="7" spans="2:5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  <c r="AZ7" s="94" t="s">
        <v>586</v>
      </c>
      <c r="BA7" s="94" t="s">
        <v>1</v>
      </c>
      <c r="BB7" s="94" t="s">
        <v>1</v>
      </c>
      <c r="BC7" s="94" t="s">
        <v>587</v>
      </c>
      <c r="BD7" s="94" t="s">
        <v>96</v>
      </c>
    </row>
    <row r="8" spans="2:56" ht="12" customHeight="1">
      <c r="B8" s="20"/>
      <c r="D8" s="27" t="s">
        <v>180</v>
      </c>
      <c r="L8" s="20"/>
      <c r="AZ8" s="94" t="s">
        <v>588</v>
      </c>
      <c r="BA8" s="94" t="s">
        <v>1</v>
      </c>
      <c r="BB8" s="94" t="s">
        <v>1</v>
      </c>
      <c r="BC8" s="94" t="s">
        <v>579</v>
      </c>
      <c r="BD8" s="94" t="s">
        <v>96</v>
      </c>
    </row>
    <row r="9" spans="2:56" s="1" customFormat="1" ht="16.5" customHeight="1">
      <c r="B9" s="33"/>
      <c r="E9" s="246" t="s">
        <v>183</v>
      </c>
      <c r="F9" s="248"/>
      <c r="G9" s="248"/>
      <c r="H9" s="248"/>
      <c r="L9" s="33"/>
      <c r="AZ9" s="94" t="s">
        <v>589</v>
      </c>
      <c r="BA9" s="94" t="s">
        <v>1</v>
      </c>
      <c r="BB9" s="94" t="s">
        <v>1</v>
      </c>
      <c r="BC9" s="94" t="s">
        <v>590</v>
      </c>
      <c r="BD9" s="94" t="s">
        <v>96</v>
      </c>
    </row>
    <row r="10" spans="2:56" s="1" customFormat="1" ht="12" customHeight="1">
      <c r="B10" s="33"/>
      <c r="D10" s="27" t="s">
        <v>186</v>
      </c>
      <c r="L10" s="33"/>
      <c r="AZ10" s="94" t="s">
        <v>591</v>
      </c>
      <c r="BA10" s="94" t="s">
        <v>1</v>
      </c>
      <c r="BB10" s="94" t="s">
        <v>1</v>
      </c>
      <c r="BC10" s="94" t="s">
        <v>592</v>
      </c>
      <c r="BD10" s="94" t="s">
        <v>96</v>
      </c>
    </row>
    <row r="11" spans="2:56" s="1" customFormat="1" ht="16.5" customHeight="1">
      <c r="B11" s="33"/>
      <c r="E11" s="204" t="s">
        <v>593</v>
      </c>
      <c r="F11" s="248"/>
      <c r="G11" s="248"/>
      <c r="H11" s="248"/>
      <c r="L11" s="33"/>
      <c r="AZ11" s="94" t="s">
        <v>594</v>
      </c>
      <c r="BA11" s="94" t="s">
        <v>1</v>
      </c>
      <c r="BB11" s="94" t="s">
        <v>1</v>
      </c>
      <c r="BC11" s="94" t="s">
        <v>579</v>
      </c>
      <c r="BD11" s="94" t="s">
        <v>96</v>
      </c>
    </row>
    <row r="12" spans="2:56" s="1" customFormat="1" ht="11.25">
      <c r="B12" s="33"/>
      <c r="L12" s="33"/>
      <c r="AZ12" s="94" t="s">
        <v>595</v>
      </c>
      <c r="BA12" s="94" t="s">
        <v>1</v>
      </c>
      <c r="BB12" s="94" t="s">
        <v>1</v>
      </c>
      <c r="BC12" s="94" t="s">
        <v>596</v>
      </c>
      <c r="BD12" s="94" t="s">
        <v>96</v>
      </c>
    </row>
    <row r="13" spans="2:5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21</v>
      </c>
      <c r="L13" s="33"/>
      <c r="AZ13" s="94" t="s">
        <v>597</v>
      </c>
      <c r="BA13" s="94" t="s">
        <v>1</v>
      </c>
      <c r="BB13" s="94" t="s">
        <v>1</v>
      </c>
      <c r="BC13" s="94" t="s">
        <v>598</v>
      </c>
      <c r="BD13" s="94" t="s">
        <v>96</v>
      </c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29. 8. 2025</v>
      </c>
      <c r="L14" s="33"/>
      <c r="AZ14" s="94" t="s">
        <v>599</v>
      </c>
      <c r="BA14" s="94" t="s">
        <v>1</v>
      </c>
      <c r="BB14" s="94" t="s">
        <v>1</v>
      </c>
      <c r="BC14" s="94" t="s">
        <v>581</v>
      </c>
      <c r="BD14" s="94" t="s">
        <v>96</v>
      </c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  <c r="AZ15" s="94" t="s">
        <v>600</v>
      </c>
      <c r="BA15" s="94" t="s">
        <v>1</v>
      </c>
      <c r="BB15" s="94" t="s">
        <v>1</v>
      </c>
      <c r="BC15" s="94" t="s">
        <v>601</v>
      </c>
      <c r="BD15" s="94" t="s">
        <v>96</v>
      </c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  <c r="AZ16" s="94" t="s">
        <v>602</v>
      </c>
      <c r="BA16" s="94" t="s">
        <v>1</v>
      </c>
      <c r="BB16" s="94" t="s">
        <v>1</v>
      </c>
      <c r="BC16" s="94" t="s">
        <v>603</v>
      </c>
      <c r="BD16" s="94" t="s">
        <v>96</v>
      </c>
    </row>
    <row r="17" spans="2:56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  <c r="AZ17" s="94" t="s">
        <v>604</v>
      </c>
      <c r="BA17" s="94" t="s">
        <v>1</v>
      </c>
      <c r="BB17" s="94" t="s">
        <v>1</v>
      </c>
      <c r="BC17" s="94" t="s">
        <v>605</v>
      </c>
      <c r="BD17" s="94" t="s">
        <v>96</v>
      </c>
    </row>
    <row r="18" spans="2:56" s="1" customFormat="1" ht="6.95" customHeight="1">
      <c r="B18" s="33"/>
      <c r="L18" s="33"/>
      <c r="AZ18" s="94" t="s">
        <v>606</v>
      </c>
      <c r="BA18" s="94" t="s">
        <v>1</v>
      </c>
      <c r="BB18" s="94" t="s">
        <v>1</v>
      </c>
      <c r="BC18" s="94" t="s">
        <v>607</v>
      </c>
      <c r="BD18" s="94" t="s">
        <v>96</v>
      </c>
    </row>
    <row r="19" spans="2:56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  <c r="AZ19" s="94" t="s">
        <v>608</v>
      </c>
      <c r="BA19" s="94" t="s">
        <v>1</v>
      </c>
      <c r="BB19" s="94" t="s">
        <v>1</v>
      </c>
      <c r="BC19" s="94" t="s">
        <v>609</v>
      </c>
      <c r="BD19" s="94" t="s">
        <v>96</v>
      </c>
    </row>
    <row r="20" spans="2:56" s="1" customFormat="1" ht="18" customHeight="1">
      <c r="B20" s="33"/>
      <c r="E20" s="249" t="str">
        <f>'Rekapitulace stavby'!E14</f>
        <v>Vyplň údaj</v>
      </c>
      <c r="F20" s="230"/>
      <c r="G20" s="230"/>
      <c r="H20" s="230"/>
      <c r="I20" s="27" t="s">
        <v>34</v>
      </c>
      <c r="J20" s="28" t="str">
        <f>'Rekapitulace stavby'!AN14</f>
        <v>Vyplň údaj</v>
      </c>
      <c r="L20" s="33"/>
    </row>
    <row r="21" spans="2:56" s="1" customFormat="1" ht="6.95" customHeight="1">
      <c r="B21" s="33"/>
      <c r="L21" s="33"/>
    </row>
    <row r="22" spans="2:56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56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56" s="1" customFormat="1" ht="6.95" customHeight="1">
      <c r="B24" s="33"/>
      <c r="L24" s="33"/>
    </row>
    <row r="25" spans="2:56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56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56" s="1" customFormat="1" ht="6.95" customHeight="1">
      <c r="B27" s="33"/>
      <c r="L27" s="33"/>
    </row>
    <row r="28" spans="2:56" s="1" customFormat="1" ht="12" customHeight="1">
      <c r="B28" s="33"/>
      <c r="D28" s="27" t="s">
        <v>45</v>
      </c>
      <c r="L28" s="33"/>
    </row>
    <row r="29" spans="2:56" s="7" customFormat="1" ht="16.5" customHeight="1">
      <c r="B29" s="96"/>
      <c r="E29" s="235" t="s">
        <v>1</v>
      </c>
      <c r="F29" s="235"/>
      <c r="G29" s="235"/>
      <c r="H29" s="235"/>
      <c r="L29" s="96"/>
    </row>
    <row r="30" spans="2:56" s="1" customFormat="1" ht="6.95" customHeight="1">
      <c r="B30" s="33"/>
      <c r="L30" s="33"/>
    </row>
    <row r="31" spans="2:56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56" s="1" customFormat="1" ht="25.35" customHeight="1">
      <c r="B32" s="33"/>
      <c r="D32" s="97" t="s">
        <v>47</v>
      </c>
      <c r="J32" s="67">
        <f>ROUND(J125,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ROUND((SUM(BE125:BE407)),  2)</f>
        <v>0</v>
      </c>
      <c r="I35" s="98">
        <v>0.21</v>
      </c>
      <c r="J35" s="87">
        <f>ROUND(((SUM(BE125:BE407))*I35),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ROUND((SUM(BF125:BF407)),  2)</f>
        <v>0</v>
      </c>
      <c r="I36" s="98">
        <v>0.12</v>
      </c>
      <c r="J36" s="87">
        <f>ROUND(((SUM(BF125:BF407))*I36),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ROUND((SUM(BG125:BG407)),  2)</f>
        <v>0</v>
      </c>
      <c r="I37" s="98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ROUND((SUM(BH125:BH407)),  2)</f>
        <v>0</v>
      </c>
      <c r="I38" s="98">
        <v>0.12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ROUND((SUM(BI125:BI407)),  2)</f>
        <v>0</v>
      </c>
      <c r="I39" s="98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9"/>
      <c r="D41" s="100" t="s">
        <v>57</v>
      </c>
      <c r="E41" s="58"/>
      <c r="F41" s="58"/>
      <c r="G41" s="101" t="s">
        <v>58</v>
      </c>
      <c r="H41" s="102" t="s">
        <v>59</v>
      </c>
      <c r="I41" s="58"/>
      <c r="J41" s="103">
        <f>SUM(J32:J39)</f>
        <v>0</v>
      </c>
      <c r="K41" s="104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 ht="11.25">
      <c r="B50" s="20"/>
      <c r="L50" s="20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s="1" customFormat="1" ht="12.75">
      <c r="B60" s="33"/>
      <c r="D60" s="44" t="s">
        <v>62</v>
      </c>
      <c r="E60" s="35"/>
      <c r="F60" s="105" t="s">
        <v>63</v>
      </c>
      <c r="G60" s="44" t="s">
        <v>62</v>
      </c>
      <c r="H60" s="35"/>
      <c r="I60" s="35"/>
      <c r="J60" s="106" t="s">
        <v>63</v>
      </c>
      <c r="K60" s="35"/>
      <c r="L60" s="33"/>
    </row>
    <row r="61" spans="2:12" ht="11.25">
      <c r="B61" s="20"/>
      <c r="L61" s="20"/>
    </row>
    <row r="62" spans="2:12" ht="11.25">
      <c r="B62" s="20"/>
      <c r="L62" s="20"/>
    </row>
    <row r="63" spans="2:12" ht="11.25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 ht="11.25">
      <c r="B65" s="20"/>
      <c r="L65" s="20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s="1" customFormat="1" ht="12.75">
      <c r="B75" s="33"/>
      <c r="D75" s="44" t="s">
        <v>62</v>
      </c>
      <c r="E75" s="35"/>
      <c r="F75" s="105" t="s">
        <v>63</v>
      </c>
      <c r="G75" s="44" t="s">
        <v>62</v>
      </c>
      <c r="H75" s="35"/>
      <c r="I75" s="35"/>
      <c r="J75" s="106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12" s="1" customFormat="1" ht="24.95" customHeight="1">
      <c r="B81" s="33"/>
      <c r="C81" s="21" t="s">
        <v>195</v>
      </c>
      <c r="L81" s="33"/>
    </row>
    <row r="82" spans="2:12" s="1" customFormat="1" ht="6.95" customHeight="1">
      <c r="B82" s="33"/>
      <c r="L82" s="33"/>
    </row>
    <row r="83" spans="2:12" s="1" customFormat="1" ht="12" customHeight="1">
      <c r="B83" s="33"/>
      <c r="C83" s="27" t="s">
        <v>16</v>
      </c>
      <c r="L83" s="33"/>
    </row>
    <row r="84" spans="2:12" s="1" customFormat="1" ht="16.5" customHeight="1">
      <c r="B84" s="33"/>
      <c r="E84" s="246" t="str">
        <f>E7</f>
        <v>REVITALIZACE ROZTYLSKÉHO NÁMĚSTÍ SEVER, PRAHA 4</v>
      </c>
      <c r="F84" s="247"/>
      <c r="G84" s="247"/>
      <c r="H84" s="247"/>
      <c r="L84" s="33"/>
    </row>
    <row r="85" spans="2:12" ht="12" customHeight="1">
      <c r="B85" s="20"/>
      <c r="C85" s="27" t="s">
        <v>180</v>
      </c>
      <c r="L85" s="20"/>
    </row>
    <row r="86" spans="2:12" s="1" customFormat="1" ht="16.5" customHeight="1">
      <c r="B86" s="33"/>
      <c r="E86" s="246" t="s">
        <v>183</v>
      </c>
      <c r="F86" s="248"/>
      <c r="G86" s="248"/>
      <c r="H86" s="248"/>
      <c r="L86" s="33"/>
    </row>
    <row r="87" spans="2:12" s="1" customFormat="1" ht="12" customHeight="1">
      <c r="B87" s="33"/>
      <c r="C87" s="27" t="s">
        <v>186</v>
      </c>
      <c r="L87" s="33"/>
    </row>
    <row r="88" spans="2:12" s="1" customFormat="1" ht="16.5" customHeight="1">
      <c r="B88" s="33"/>
      <c r="E88" s="204" t="str">
        <f>E11</f>
        <v>SO 01.2 - Příprava území - demolice pro zpevnění plochy SO 02</v>
      </c>
      <c r="F88" s="248"/>
      <c r="G88" s="248"/>
      <c r="H88" s="248"/>
      <c r="L88" s="33"/>
    </row>
    <row r="89" spans="2:12" s="1" customFormat="1" ht="6.95" customHeight="1">
      <c r="B89" s="33"/>
      <c r="L89" s="33"/>
    </row>
    <row r="90" spans="2:12" s="1" customFormat="1" ht="12" customHeight="1">
      <c r="B90" s="33"/>
      <c r="C90" s="27" t="s">
        <v>22</v>
      </c>
      <c r="F90" s="25" t="str">
        <f>F14</f>
        <v>PRAHA 4</v>
      </c>
      <c r="I90" s="27" t="s">
        <v>24</v>
      </c>
      <c r="J90" s="53" t="str">
        <f>IF(J14="","",J14)</f>
        <v>29. 8. 2025</v>
      </c>
      <c r="L90" s="33"/>
    </row>
    <row r="91" spans="2:12" s="1" customFormat="1" ht="6.95" customHeight="1">
      <c r="B91" s="33"/>
      <c r="L91" s="33"/>
    </row>
    <row r="92" spans="2:12" s="1" customFormat="1" ht="40.15" customHeight="1">
      <c r="B92" s="33"/>
      <c r="C92" s="27" t="s">
        <v>30</v>
      </c>
      <c r="F92" s="25" t="str">
        <f>E17</f>
        <v>Městská část Praha 4,Antala Staška 2059/80b,Praha4</v>
      </c>
      <c r="I92" s="27" t="s">
        <v>38</v>
      </c>
      <c r="J92" s="31" t="str">
        <f>E23</f>
        <v>Ateliér zahradní a krajinářské architektury, Brno</v>
      </c>
      <c r="L92" s="33"/>
    </row>
    <row r="93" spans="2:12" s="1" customFormat="1" ht="15.2" customHeight="1">
      <c r="B93" s="33"/>
      <c r="C93" s="27" t="s">
        <v>36</v>
      </c>
      <c r="F93" s="25" t="str">
        <f>IF(E20="","",E20)</f>
        <v>Vyplň údaj</v>
      </c>
      <c r="I93" s="27" t="s">
        <v>43</v>
      </c>
      <c r="J93" s="31" t="str">
        <f>E26</f>
        <v xml:space="preserve"> </v>
      </c>
      <c r="L93" s="33"/>
    </row>
    <row r="94" spans="2:12" s="1" customFormat="1" ht="10.35" customHeight="1">
      <c r="B94" s="33"/>
      <c r="L94" s="33"/>
    </row>
    <row r="95" spans="2:12" s="1" customFormat="1" ht="29.25" customHeight="1">
      <c r="B95" s="33"/>
      <c r="C95" s="107" t="s">
        <v>196</v>
      </c>
      <c r="D95" s="99"/>
      <c r="E95" s="99"/>
      <c r="F95" s="99"/>
      <c r="G95" s="99"/>
      <c r="H95" s="99"/>
      <c r="I95" s="99"/>
      <c r="J95" s="108" t="s">
        <v>197</v>
      </c>
      <c r="K95" s="99"/>
      <c r="L95" s="33"/>
    </row>
    <row r="96" spans="2:12" s="1" customFormat="1" ht="10.35" customHeight="1">
      <c r="B96" s="33"/>
      <c r="L96" s="33"/>
    </row>
    <row r="97" spans="2:47" s="1" customFormat="1" ht="22.9" customHeight="1">
      <c r="B97" s="33"/>
      <c r="C97" s="109" t="s">
        <v>198</v>
      </c>
      <c r="J97" s="67">
        <f>J125</f>
        <v>0</v>
      </c>
      <c r="L97" s="33"/>
      <c r="AU97" s="17" t="s">
        <v>199</v>
      </c>
    </row>
    <row r="98" spans="2:47" s="8" customFormat="1" ht="24.95" customHeight="1">
      <c r="B98" s="110"/>
      <c r="D98" s="111" t="s">
        <v>200</v>
      </c>
      <c r="E98" s="112"/>
      <c r="F98" s="112"/>
      <c r="G98" s="112"/>
      <c r="H98" s="112"/>
      <c r="I98" s="112"/>
      <c r="J98" s="113">
        <f>J126</f>
        <v>0</v>
      </c>
      <c r="L98" s="110"/>
    </row>
    <row r="99" spans="2:47" s="9" customFormat="1" ht="19.899999999999999" customHeight="1">
      <c r="B99" s="114"/>
      <c r="D99" s="115" t="s">
        <v>201</v>
      </c>
      <c r="E99" s="116"/>
      <c r="F99" s="116"/>
      <c r="G99" s="116"/>
      <c r="H99" s="116"/>
      <c r="I99" s="116"/>
      <c r="J99" s="117">
        <f>J127</f>
        <v>0</v>
      </c>
      <c r="L99" s="114"/>
    </row>
    <row r="100" spans="2:47" s="9" customFormat="1" ht="19.899999999999999" customHeight="1">
      <c r="B100" s="114"/>
      <c r="D100" s="115" t="s">
        <v>610</v>
      </c>
      <c r="E100" s="116"/>
      <c r="F100" s="116"/>
      <c r="G100" s="116"/>
      <c r="H100" s="116"/>
      <c r="I100" s="116"/>
      <c r="J100" s="117">
        <f>J281</f>
        <v>0</v>
      </c>
      <c r="L100" s="114"/>
    </row>
    <row r="101" spans="2:47" s="9" customFormat="1" ht="19.899999999999999" customHeight="1">
      <c r="B101" s="114"/>
      <c r="D101" s="115" t="s">
        <v>611</v>
      </c>
      <c r="E101" s="116"/>
      <c r="F101" s="116"/>
      <c r="G101" s="116"/>
      <c r="H101" s="116"/>
      <c r="I101" s="116"/>
      <c r="J101" s="117">
        <f>J309</f>
        <v>0</v>
      </c>
      <c r="L101" s="114"/>
    </row>
    <row r="102" spans="2:47" s="9" customFormat="1" ht="19.899999999999999" customHeight="1">
      <c r="B102" s="114"/>
      <c r="D102" s="115" t="s">
        <v>612</v>
      </c>
      <c r="E102" s="116"/>
      <c r="F102" s="116"/>
      <c r="G102" s="116"/>
      <c r="H102" s="116"/>
      <c r="I102" s="116"/>
      <c r="J102" s="117">
        <f>J352</f>
        <v>0</v>
      </c>
      <c r="L102" s="114"/>
    </row>
    <row r="103" spans="2:47" s="9" customFormat="1" ht="19.899999999999999" customHeight="1">
      <c r="B103" s="114"/>
      <c r="D103" s="115" t="s">
        <v>203</v>
      </c>
      <c r="E103" s="116"/>
      <c r="F103" s="116"/>
      <c r="G103" s="116"/>
      <c r="H103" s="116"/>
      <c r="I103" s="116"/>
      <c r="J103" s="117">
        <f>J397</f>
        <v>0</v>
      </c>
      <c r="L103" s="114"/>
    </row>
    <row r="104" spans="2:47" s="1" customFormat="1" ht="21.75" customHeight="1">
      <c r="B104" s="33"/>
      <c r="L104" s="33"/>
    </row>
    <row r="105" spans="2:47" s="1" customFormat="1" ht="6.95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3"/>
    </row>
    <row r="109" spans="2:47" s="1" customFormat="1" ht="6.95" customHeight="1"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33"/>
    </row>
    <row r="110" spans="2:47" s="1" customFormat="1" ht="24.95" customHeight="1">
      <c r="B110" s="33"/>
      <c r="C110" s="21" t="s">
        <v>204</v>
      </c>
      <c r="L110" s="33"/>
    </row>
    <row r="111" spans="2:47" s="1" customFormat="1" ht="6.95" customHeight="1">
      <c r="B111" s="33"/>
      <c r="L111" s="33"/>
    </row>
    <row r="112" spans="2:47" s="1" customFormat="1" ht="12" customHeight="1">
      <c r="B112" s="33"/>
      <c r="C112" s="27" t="s">
        <v>16</v>
      </c>
      <c r="L112" s="33"/>
    </row>
    <row r="113" spans="2:65" s="1" customFormat="1" ht="16.5" customHeight="1">
      <c r="B113" s="33"/>
      <c r="E113" s="246" t="str">
        <f>E7</f>
        <v>REVITALIZACE ROZTYLSKÉHO NÁMĚSTÍ SEVER, PRAHA 4</v>
      </c>
      <c r="F113" s="247"/>
      <c r="G113" s="247"/>
      <c r="H113" s="247"/>
      <c r="L113" s="33"/>
    </row>
    <row r="114" spans="2:65" ht="12" customHeight="1">
      <c r="B114" s="20"/>
      <c r="C114" s="27" t="s">
        <v>180</v>
      </c>
      <c r="L114" s="20"/>
    </row>
    <row r="115" spans="2:65" s="1" customFormat="1" ht="16.5" customHeight="1">
      <c r="B115" s="33"/>
      <c r="E115" s="246" t="s">
        <v>183</v>
      </c>
      <c r="F115" s="248"/>
      <c r="G115" s="248"/>
      <c r="H115" s="248"/>
      <c r="L115" s="33"/>
    </row>
    <row r="116" spans="2:65" s="1" customFormat="1" ht="12" customHeight="1">
      <c r="B116" s="33"/>
      <c r="C116" s="27" t="s">
        <v>186</v>
      </c>
      <c r="L116" s="33"/>
    </row>
    <row r="117" spans="2:65" s="1" customFormat="1" ht="16.5" customHeight="1">
      <c r="B117" s="33"/>
      <c r="E117" s="204" t="str">
        <f>E11</f>
        <v>SO 01.2 - Příprava území - demolice pro zpevnění plochy SO 02</v>
      </c>
      <c r="F117" s="248"/>
      <c r="G117" s="248"/>
      <c r="H117" s="248"/>
      <c r="L117" s="33"/>
    </row>
    <row r="118" spans="2:65" s="1" customFormat="1" ht="6.95" customHeight="1">
      <c r="B118" s="33"/>
      <c r="L118" s="33"/>
    </row>
    <row r="119" spans="2:65" s="1" customFormat="1" ht="12" customHeight="1">
      <c r="B119" s="33"/>
      <c r="C119" s="27" t="s">
        <v>22</v>
      </c>
      <c r="F119" s="25" t="str">
        <f>F14</f>
        <v>PRAHA 4</v>
      </c>
      <c r="I119" s="27" t="s">
        <v>24</v>
      </c>
      <c r="J119" s="53" t="str">
        <f>IF(J14="","",J14)</f>
        <v>29. 8. 2025</v>
      </c>
      <c r="L119" s="33"/>
    </row>
    <row r="120" spans="2:65" s="1" customFormat="1" ht="6.95" customHeight="1">
      <c r="B120" s="33"/>
      <c r="L120" s="33"/>
    </row>
    <row r="121" spans="2:65" s="1" customFormat="1" ht="40.15" customHeight="1">
      <c r="B121" s="33"/>
      <c r="C121" s="27" t="s">
        <v>30</v>
      </c>
      <c r="F121" s="25" t="str">
        <f>E17</f>
        <v>Městská část Praha 4,Antala Staška 2059/80b,Praha4</v>
      </c>
      <c r="I121" s="27" t="s">
        <v>38</v>
      </c>
      <c r="J121" s="31" t="str">
        <f>E23</f>
        <v>Ateliér zahradní a krajinářské architektury, Brno</v>
      </c>
      <c r="L121" s="33"/>
    </row>
    <row r="122" spans="2:65" s="1" customFormat="1" ht="15.2" customHeight="1">
      <c r="B122" s="33"/>
      <c r="C122" s="27" t="s">
        <v>36</v>
      </c>
      <c r="F122" s="25" t="str">
        <f>IF(E20="","",E20)</f>
        <v>Vyplň údaj</v>
      </c>
      <c r="I122" s="27" t="s">
        <v>43</v>
      </c>
      <c r="J122" s="31" t="str">
        <f>E26</f>
        <v xml:space="preserve"> </v>
      </c>
      <c r="L122" s="33"/>
    </row>
    <row r="123" spans="2:65" s="1" customFormat="1" ht="10.35" customHeight="1">
      <c r="B123" s="33"/>
      <c r="L123" s="33"/>
    </row>
    <row r="124" spans="2:65" s="10" customFormat="1" ht="29.25" customHeight="1">
      <c r="B124" s="118"/>
      <c r="C124" s="119" t="s">
        <v>205</v>
      </c>
      <c r="D124" s="120" t="s">
        <v>72</v>
      </c>
      <c r="E124" s="120" t="s">
        <v>68</v>
      </c>
      <c r="F124" s="120" t="s">
        <v>69</v>
      </c>
      <c r="G124" s="120" t="s">
        <v>206</v>
      </c>
      <c r="H124" s="120" t="s">
        <v>207</v>
      </c>
      <c r="I124" s="120" t="s">
        <v>208</v>
      </c>
      <c r="J124" s="120" t="s">
        <v>197</v>
      </c>
      <c r="K124" s="121" t="s">
        <v>209</v>
      </c>
      <c r="L124" s="118"/>
      <c r="M124" s="60" t="s">
        <v>1</v>
      </c>
      <c r="N124" s="61" t="s">
        <v>51</v>
      </c>
      <c r="O124" s="61" t="s">
        <v>210</v>
      </c>
      <c r="P124" s="61" t="s">
        <v>211</v>
      </c>
      <c r="Q124" s="61" t="s">
        <v>212</v>
      </c>
      <c r="R124" s="61" t="s">
        <v>213</v>
      </c>
      <c r="S124" s="61" t="s">
        <v>214</v>
      </c>
      <c r="T124" s="62" t="s">
        <v>215</v>
      </c>
    </row>
    <row r="125" spans="2:65" s="1" customFormat="1" ht="22.9" customHeight="1">
      <c r="B125" s="33"/>
      <c r="C125" s="65" t="s">
        <v>216</v>
      </c>
      <c r="J125" s="122">
        <f>BK125</f>
        <v>0</v>
      </c>
      <c r="L125" s="33"/>
      <c r="M125" s="63"/>
      <c r="N125" s="54"/>
      <c r="O125" s="54"/>
      <c r="P125" s="123">
        <f>P126</f>
        <v>0</v>
      </c>
      <c r="Q125" s="54"/>
      <c r="R125" s="123">
        <f>R126</f>
        <v>60.747274999999995</v>
      </c>
      <c r="S125" s="54"/>
      <c r="T125" s="124">
        <f>T126</f>
        <v>178.45500000000001</v>
      </c>
      <c r="AT125" s="17" t="s">
        <v>86</v>
      </c>
      <c r="AU125" s="17" t="s">
        <v>199</v>
      </c>
      <c r="BK125" s="125">
        <f>BK126</f>
        <v>0</v>
      </c>
    </row>
    <row r="126" spans="2:65" s="11" customFormat="1" ht="25.9" customHeight="1">
      <c r="B126" s="126"/>
      <c r="D126" s="127" t="s">
        <v>86</v>
      </c>
      <c r="E126" s="128" t="s">
        <v>217</v>
      </c>
      <c r="F126" s="128" t="s">
        <v>218</v>
      </c>
      <c r="I126" s="129"/>
      <c r="J126" s="130">
        <f>BK126</f>
        <v>0</v>
      </c>
      <c r="L126" s="126"/>
      <c r="M126" s="131"/>
      <c r="P126" s="132">
        <f>P127+P281+P309+P352+P397</f>
        <v>0</v>
      </c>
      <c r="R126" s="132">
        <f>R127+R281+R309+R352+R397</f>
        <v>60.747274999999995</v>
      </c>
      <c r="T126" s="133">
        <f>T127+T281+T309+T352+T397</f>
        <v>178.45500000000001</v>
      </c>
      <c r="AR126" s="127" t="s">
        <v>94</v>
      </c>
      <c r="AT126" s="134" t="s">
        <v>86</v>
      </c>
      <c r="AU126" s="134" t="s">
        <v>87</v>
      </c>
      <c r="AY126" s="127" t="s">
        <v>219</v>
      </c>
      <c r="BK126" s="135">
        <f>BK127+BK281+BK309+BK352+BK397</f>
        <v>0</v>
      </c>
    </row>
    <row r="127" spans="2:65" s="11" customFormat="1" ht="22.9" customHeight="1">
      <c r="B127" s="126"/>
      <c r="D127" s="127" t="s">
        <v>86</v>
      </c>
      <c r="E127" s="136" t="s">
        <v>94</v>
      </c>
      <c r="F127" s="136" t="s">
        <v>220</v>
      </c>
      <c r="I127" s="129"/>
      <c r="J127" s="137">
        <f>BK127</f>
        <v>0</v>
      </c>
      <c r="L127" s="126"/>
      <c r="M127" s="131"/>
      <c r="P127" s="132">
        <f>SUM(P128:P280)</f>
        <v>0</v>
      </c>
      <c r="R127" s="132">
        <f>SUM(R128:R280)</f>
        <v>0</v>
      </c>
      <c r="T127" s="133">
        <f>SUM(T128:T280)</f>
        <v>178.45500000000001</v>
      </c>
      <c r="AR127" s="127" t="s">
        <v>94</v>
      </c>
      <c r="AT127" s="134" t="s">
        <v>86</v>
      </c>
      <c r="AU127" s="134" t="s">
        <v>94</v>
      </c>
      <c r="AY127" s="127" t="s">
        <v>219</v>
      </c>
      <c r="BK127" s="135">
        <f>SUM(BK128:BK280)</f>
        <v>0</v>
      </c>
    </row>
    <row r="128" spans="2:65" s="1" customFormat="1" ht="16.5" customHeight="1">
      <c r="B128" s="33"/>
      <c r="C128" s="138" t="s">
        <v>94</v>
      </c>
      <c r="D128" s="138" t="s">
        <v>221</v>
      </c>
      <c r="E128" s="139" t="s">
        <v>613</v>
      </c>
      <c r="F128" s="140" t="s">
        <v>614</v>
      </c>
      <c r="G128" s="141" t="s">
        <v>224</v>
      </c>
      <c r="H128" s="142">
        <v>674</v>
      </c>
      <c r="I128" s="143"/>
      <c r="J128" s="144">
        <f>ROUND(I128*H128,2)</f>
        <v>0</v>
      </c>
      <c r="K128" s="140" t="s">
        <v>254</v>
      </c>
      <c r="L128" s="33"/>
      <c r="M128" s="145" t="s">
        <v>1</v>
      </c>
      <c r="N128" s="146" t="s">
        <v>52</v>
      </c>
      <c r="P128" s="147">
        <f>O128*H128</f>
        <v>0</v>
      </c>
      <c r="Q128" s="147">
        <v>0</v>
      </c>
      <c r="R128" s="147">
        <f>Q128*H128</f>
        <v>0</v>
      </c>
      <c r="S128" s="147">
        <v>0.22</v>
      </c>
      <c r="T128" s="148">
        <f>S128*H128</f>
        <v>148.28</v>
      </c>
      <c r="AR128" s="149" t="s">
        <v>226</v>
      </c>
      <c r="AT128" s="149" t="s">
        <v>221</v>
      </c>
      <c r="AU128" s="149" t="s">
        <v>96</v>
      </c>
      <c r="AY128" s="17" t="s">
        <v>219</v>
      </c>
      <c r="BE128" s="150">
        <f>IF(N128="základní",J128,0)</f>
        <v>0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7" t="s">
        <v>94</v>
      </c>
      <c r="BK128" s="150">
        <f>ROUND(I128*H128,2)</f>
        <v>0</v>
      </c>
      <c r="BL128" s="17" t="s">
        <v>226</v>
      </c>
      <c r="BM128" s="149" t="s">
        <v>615</v>
      </c>
    </row>
    <row r="129" spans="2:65" s="1" customFormat="1" ht="11.25">
      <c r="B129" s="33"/>
      <c r="D129" s="179" t="s">
        <v>256</v>
      </c>
      <c r="F129" s="180" t="s">
        <v>616</v>
      </c>
      <c r="I129" s="181"/>
      <c r="L129" s="33"/>
      <c r="M129" s="182"/>
      <c r="T129" s="57"/>
      <c r="AT129" s="17" t="s">
        <v>256</v>
      </c>
      <c r="AU129" s="17" t="s">
        <v>96</v>
      </c>
    </row>
    <row r="130" spans="2:65" s="12" customFormat="1" ht="11.25">
      <c r="B130" s="151"/>
      <c r="D130" s="152" t="s">
        <v>228</v>
      </c>
      <c r="E130" s="153" t="s">
        <v>1</v>
      </c>
      <c r="F130" s="154" t="s">
        <v>229</v>
      </c>
      <c r="H130" s="153" t="s">
        <v>1</v>
      </c>
      <c r="I130" s="155"/>
      <c r="L130" s="151"/>
      <c r="M130" s="156"/>
      <c r="T130" s="157"/>
      <c r="AT130" s="153" t="s">
        <v>228</v>
      </c>
      <c r="AU130" s="153" t="s">
        <v>96</v>
      </c>
      <c r="AV130" s="12" t="s">
        <v>94</v>
      </c>
      <c r="AW130" s="12" t="s">
        <v>42</v>
      </c>
      <c r="AX130" s="12" t="s">
        <v>87</v>
      </c>
      <c r="AY130" s="153" t="s">
        <v>219</v>
      </c>
    </row>
    <row r="131" spans="2:65" s="12" customFormat="1" ht="22.5">
      <c r="B131" s="151"/>
      <c r="D131" s="152" t="s">
        <v>228</v>
      </c>
      <c r="E131" s="153" t="s">
        <v>1</v>
      </c>
      <c r="F131" s="154" t="s">
        <v>617</v>
      </c>
      <c r="H131" s="153" t="s">
        <v>1</v>
      </c>
      <c r="I131" s="155"/>
      <c r="L131" s="151"/>
      <c r="M131" s="156"/>
      <c r="T131" s="157"/>
      <c r="AT131" s="153" t="s">
        <v>228</v>
      </c>
      <c r="AU131" s="153" t="s">
        <v>96</v>
      </c>
      <c r="AV131" s="12" t="s">
        <v>94</v>
      </c>
      <c r="AW131" s="12" t="s">
        <v>42</v>
      </c>
      <c r="AX131" s="12" t="s">
        <v>87</v>
      </c>
      <c r="AY131" s="153" t="s">
        <v>219</v>
      </c>
    </row>
    <row r="132" spans="2:65" s="12" customFormat="1" ht="11.25">
      <c r="B132" s="151"/>
      <c r="D132" s="152" t="s">
        <v>228</v>
      </c>
      <c r="E132" s="153" t="s">
        <v>1</v>
      </c>
      <c r="F132" s="154" t="s">
        <v>618</v>
      </c>
      <c r="H132" s="153" t="s">
        <v>1</v>
      </c>
      <c r="I132" s="155"/>
      <c r="L132" s="151"/>
      <c r="M132" s="156"/>
      <c r="T132" s="157"/>
      <c r="AT132" s="153" t="s">
        <v>228</v>
      </c>
      <c r="AU132" s="153" t="s">
        <v>96</v>
      </c>
      <c r="AV132" s="12" t="s">
        <v>94</v>
      </c>
      <c r="AW132" s="12" t="s">
        <v>42</v>
      </c>
      <c r="AX132" s="12" t="s">
        <v>87</v>
      </c>
      <c r="AY132" s="153" t="s">
        <v>219</v>
      </c>
    </row>
    <row r="133" spans="2:65" s="12" customFormat="1" ht="11.25">
      <c r="B133" s="151"/>
      <c r="D133" s="152" t="s">
        <v>228</v>
      </c>
      <c r="E133" s="153" t="s">
        <v>1</v>
      </c>
      <c r="F133" s="154" t="s">
        <v>619</v>
      </c>
      <c r="H133" s="153" t="s">
        <v>1</v>
      </c>
      <c r="I133" s="155"/>
      <c r="L133" s="151"/>
      <c r="M133" s="156"/>
      <c r="T133" s="157"/>
      <c r="AT133" s="153" t="s">
        <v>228</v>
      </c>
      <c r="AU133" s="153" t="s">
        <v>96</v>
      </c>
      <c r="AV133" s="12" t="s">
        <v>94</v>
      </c>
      <c r="AW133" s="12" t="s">
        <v>42</v>
      </c>
      <c r="AX133" s="12" t="s">
        <v>87</v>
      </c>
      <c r="AY133" s="153" t="s">
        <v>219</v>
      </c>
    </row>
    <row r="134" spans="2:65" s="12" customFormat="1" ht="11.25">
      <c r="B134" s="151"/>
      <c r="D134" s="152" t="s">
        <v>228</v>
      </c>
      <c r="E134" s="153" t="s">
        <v>1</v>
      </c>
      <c r="F134" s="154" t="s">
        <v>620</v>
      </c>
      <c r="H134" s="153" t="s">
        <v>1</v>
      </c>
      <c r="I134" s="155"/>
      <c r="L134" s="151"/>
      <c r="M134" s="156"/>
      <c r="T134" s="157"/>
      <c r="AT134" s="153" t="s">
        <v>228</v>
      </c>
      <c r="AU134" s="153" t="s">
        <v>96</v>
      </c>
      <c r="AV134" s="12" t="s">
        <v>94</v>
      </c>
      <c r="AW134" s="12" t="s">
        <v>42</v>
      </c>
      <c r="AX134" s="12" t="s">
        <v>87</v>
      </c>
      <c r="AY134" s="153" t="s">
        <v>219</v>
      </c>
    </row>
    <row r="135" spans="2:65" s="13" customFormat="1" ht="11.25">
      <c r="B135" s="158"/>
      <c r="D135" s="152" t="s">
        <v>228</v>
      </c>
      <c r="E135" s="159" t="s">
        <v>1</v>
      </c>
      <c r="F135" s="160" t="s">
        <v>235</v>
      </c>
      <c r="H135" s="161">
        <v>0</v>
      </c>
      <c r="I135" s="162"/>
      <c r="L135" s="158"/>
      <c r="M135" s="163"/>
      <c r="T135" s="164"/>
      <c r="AT135" s="159" t="s">
        <v>228</v>
      </c>
      <c r="AU135" s="159" t="s">
        <v>96</v>
      </c>
      <c r="AV135" s="13" t="s">
        <v>236</v>
      </c>
      <c r="AW135" s="13" t="s">
        <v>42</v>
      </c>
      <c r="AX135" s="13" t="s">
        <v>87</v>
      </c>
      <c r="AY135" s="159" t="s">
        <v>219</v>
      </c>
    </row>
    <row r="136" spans="2:65" s="14" customFormat="1" ht="11.25">
      <c r="B136" s="165"/>
      <c r="D136" s="152" t="s">
        <v>228</v>
      </c>
      <c r="E136" s="166" t="s">
        <v>1</v>
      </c>
      <c r="F136" s="167" t="s">
        <v>621</v>
      </c>
      <c r="H136" s="168">
        <v>674</v>
      </c>
      <c r="I136" s="169"/>
      <c r="L136" s="165"/>
      <c r="M136" s="170"/>
      <c r="T136" s="171"/>
      <c r="AT136" s="166" t="s">
        <v>228</v>
      </c>
      <c r="AU136" s="166" t="s">
        <v>96</v>
      </c>
      <c r="AV136" s="14" t="s">
        <v>96</v>
      </c>
      <c r="AW136" s="14" t="s">
        <v>42</v>
      </c>
      <c r="AX136" s="14" t="s">
        <v>87</v>
      </c>
      <c r="AY136" s="166" t="s">
        <v>219</v>
      </c>
    </row>
    <row r="137" spans="2:65" s="15" customFormat="1" ht="11.25">
      <c r="B137" s="172"/>
      <c r="D137" s="152" t="s">
        <v>228</v>
      </c>
      <c r="E137" s="173" t="s">
        <v>1</v>
      </c>
      <c r="F137" s="174" t="s">
        <v>262</v>
      </c>
      <c r="H137" s="175">
        <v>674</v>
      </c>
      <c r="I137" s="176"/>
      <c r="L137" s="172"/>
      <c r="M137" s="177"/>
      <c r="T137" s="178"/>
      <c r="AT137" s="173" t="s">
        <v>228</v>
      </c>
      <c r="AU137" s="173" t="s">
        <v>96</v>
      </c>
      <c r="AV137" s="15" t="s">
        <v>226</v>
      </c>
      <c r="AW137" s="15" t="s">
        <v>42</v>
      </c>
      <c r="AX137" s="15" t="s">
        <v>94</v>
      </c>
      <c r="AY137" s="173" t="s">
        <v>219</v>
      </c>
    </row>
    <row r="138" spans="2:65" s="1" customFormat="1" ht="16.5" customHeight="1">
      <c r="B138" s="33"/>
      <c r="C138" s="138" t="s">
        <v>96</v>
      </c>
      <c r="D138" s="138" t="s">
        <v>221</v>
      </c>
      <c r="E138" s="139" t="s">
        <v>622</v>
      </c>
      <c r="F138" s="140" t="s">
        <v>623</v>
      </c>
      <c r="G138" s="141" t="s">
        <v>624</v>
      </c>
      <c r="H138" s="142">
        <v>55</v>
      </c>
      <c r="I138" s="143"/>
      <c r="J138" s="144">
        <f>ROUND(I138*H138,2)</f>
        <v>0</v>
      </c>
      <c r="K138" s="140" t="s">
        <v>225</v>
      </c>
      <c r="L138" s="33"/>
      <c r="M138" s="145" t="s">
        <v>1</v>
      </c>
      <c r="N138" s="146" t="s">
        <v>52</v>
      </c>
      <c r="P138" s="147">
        <f>O138*H138</f>
        <v>0</v>
      </c>
      <c r="Q138" s="147">
        <v>0</v>
      </c>
      <c r="R138" s="147">
        <f>Q138*H138</f>
        <v>0</v>
      </c>
      <c r="S138" s="147">
        <v>0.30499999999999999</v>
      </c>
      <c r="T138" s="148">
        <f>S138*H138</f>
        <v>16.774999999999999</v>
      </c>
      <c r="AR138" s="149" t="s">
        <v>226</v>
      </c>
      <c r="AT138" s="149" t="s">
        <v>221</v>
      </c>
      <c r="AU138" s="149" t="s">
        <v>96</v>
      </c>
      <c r="AY138" s="17" t="s">
        <v>219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7" t="s">
        <v>94</v>
      </c>
      <c r="BK138" s="150">
        <f>ROUND(I138*H138,2)</f>
        <v>0</v>
      </c>
      <c r="BL138" s="17" t="s">
        <v>226</v>
      </c>
      <c r="BM138" s="149" t="s">
        <v>625</v>
      </c>
    </row>
    <row r="139" spans="2:65" s="12" customFormat="1" ht="11.25">
      <c r="B139" s="151"/>
      <c r="D139" s="152" t="s">
        <v>228</v>
      </c>
      <c r="E139" s="153" t="s">
        <v>1</v>
      </c>
      <c r="F139" s="154" t="s">
        <v>626</v>
      </c>
      <c r="H139" s="153" t="s">
        <v>1</v>
      </c>
      <c r="I139" s="155"/>
      <c r="L139" s="151"/>
      <c r="M139" s="156"/>
      <c r="T139" s="157"/>
      <c r="AT139" s="153" t="s">
        <v>228</v>
      </c>
      <c r="AU139" s="153" t="s">
        <v>96</v>
      </c>
      <c r="AV139" s="12" t="s">
        <v>94</v>
      </c>
      <c r="AW139" s="12" t="s">
        <v>42</v>
      </c>
      <c r="AX139" s="12" t="s">
        <v>87</v>
      </c>
      <c r="AY139" s="153" t="s">
        <v>219</v>
      </c>
    </row>
    <row r="140" spans="2:65" s="14" customFormat="1" ht="11.25">
      <c r="B140" s="165"/>
      <c r="D140" s="152" t="s">
        <v>228</v>
      </c>
      <c r="E140" s="166" t="s">
        <v>1</v>
      </c>
      <c r="F140" s="167" t="s">
        <v>627</v>
      </c>
      <c r="H140" s="168">
        <v>55</v>
      </c>
      <c r="I140" s="169"/>
      <c r="L140" s="165"/>
      <c r="M140" s="170"/>
      <c r="T140" s="171"/>
      <c r="AT140" s="166" t="s">
        <v>228</v>
      </c>
      <c r="AU140" s="166" t="s">
        <v>96</v>
      </c>
      <c r="AV140" s="14" t="s">
        <v>96</v>
      </c>
      <c r="AW140" s="14" t="s">
        <v>42</v>
      </c>
      <c r="AX140" s="14" t="s">
        <v>87</v>
      </c>
      <c r="AY140" s="166" t="s">
        <v>219</v>
      </c>
    </row>
    <row r="141" spans="2:65" s="15" customFormat="1" ht="11.25">
      <c r="B141" s="172"/>
      <c r="D141" s="152" t="s">
        <v>228</v>
      </c>
      <c r="E141" s="173" t="s">
        <v>588</v>
      </c>
      <c r="F141" s="174" t="s">
        <v>262</v>
      </c>
      <c r="H141" s="175">
        <v>55</v>
      </c>
      <c r="I141" s="176"/>
      <c r="L141" s="172"/>
      <c r="M141" s="177"/>
      <c r="T141" s="178"/>
      <c r="AT141" s="173" t="s">
        <v>228</v>
      </c>
      <c r="AU141" s="173" t="s">
        <v>96</v>
      </c>
      <c r="AV141" s="15" t="s">
        <v>226</v>
      </c>
      <c r="AW141" s="15" t="s">
        <v>42</v>
      </c>
      <c r="AX141" s="15" t="s">
        <v>94</v>
      </c>
      <c r="AY141" s="173" t="s">
        <v>219</v>
      </c>
    </row>
    <row r="142" spans="2:65" s="1" customFormat="1" ht="16.5" customHeight="1">
      <c r="B142" s="33"/>
      <c r="C142" s="138" t="s">
        <v>236</v>
      </c>
      <c r="D142" s="138" t="s">
        <v>221</v>
      </c>
      <c r="E142" s="139" t="s">
        <v>628</v>
      </c>
      <c r="F142" s="140" t="s">
        <v>629</v>
      </c>
      <c r="G142" s="141" t="s">
        <v>624</v>
      </c>
      <c r="H142" s="142">
        <v>335</v>
      </c>
      <c r="I142" s="143"/>
      <c r="J142" s="144">
        <f>ROUND(I142*H142,2)</f>
        <v>0</v>
      </c>
      <c r="K142" s="140" t="s">
        <v>254</v>
      </c>
      <c r="L142" s="33"/>
      <c r="M142" s="145" t="s">
        <v>1</v>
      </c>
      <c r="N142" s="146" t="s">
        <v>52</v>
      </c>
      <c r="P142" s="147">
        <f>O142*H142</f>
        <v>0</v>
      </c>
      <c r="Q142" s="147">
        <v>0</v>
      </c>
      <c r="R142" s="147">
        <f>Q142*H142</f>
        <v>0</v>
      </c>
      <c r="S142" s="147">
        <v>0.04</v>
      </c>
      <c r="T142" s="148">
        <f>S142*H142</f>
        <v>13.4</v>
      </c>
      <c r="AR142" s="149" t="s">
        <v>226</v>
      </c>
      <c r="AT142" s="149" t="s">
        <v>221</v>
      </c>
      <c r="AU142" s="149" t="s">
        <v>96</v>
      </c>
      <c r="AY142" s="17" t="s">
        <v>219</v>
      </c>
      <c r="BE142" s="150">
        <f>IF(N142="základní",J142,0)</f>
        <v>0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7" t="s">
        <v>94</v>
      </c>
      <c r="BK142" s="150">
        <f>ROUND(I142*H142,2)</f>
        <v>0</v>
      </c>
      <c r="BL142" s="17" t="s">
        <v>226</v>
      </c>
      <c r="BM142" s="149" t="s">
        <v>630</v>
      </c>
    </row>
    <row r="143" spans="2:65" s="1" customFormat="1" ht="11.25">
      <c r="B143" s="33"/>
      <c r="D143" s="179" t="s">
        <v>256</v>
      </c>
      <c r="F143" s="180" t="s">
        <v>631</v>
      </c>
      <c r="I143" s="181"/>
      <c r="L143" s="33"/>
      <c r="M143" s="182"/>
      <c r="T143" s="57"/>
      <c r="AT143" s="17" t="s">
        <v>256</v>
      </c>
      <c r="AU143" s="17" t="s">
        <v>96</v>
      </c>
    </row>
    <row r="144" spans="2:65" s="12" customFormat="1" ht="11.25">
      <c r="B144" s="151"/>
      <c r="D144" s="152" t="s">
        <v>228</v>
      </c>
      <c r="E144" s="153" t="s">
        <v>1</v>
      </c>
      <c r="F144" s="154" t="s">
        <v>632</v>
      </c>
      <c r="H144" s="153" t="s">
        <v>1</v>
      </c>
      <c r="I144" s="155"/>
      <c r="L144" s="151"/>
      <c r="M144" s="156"/>
      <c r="T144" s="157"/>
      <c r="AT144" s="153" t="s">
        <v>228</v>
      </c>
      <c r="AU144" s="153" t="s">
        <v>96</v>
      </c>
      <c r="AV144" s="12" t="s">
        <v>94</v>
      </c>
      <c r="AW144" s="12" t="s">
        <v>42</v>
      </c>
      <c r="AX144" s="12" t="s">
        <v>87</v>
      </c>
      <c r="AY144" s="153" t="s">
        <v>219</v>
      </c>
    </row>
    <row r="145" spans="2:65" s="14" customFormat="1" ht="11.25">
      <c r="B145" s="165"/>
      <c r="D145" s="152" t="s">
        <v>228</v>
      </c>
      <c r="E145" s="166" t="s">
        <v>1</v>
      </c>
      <c r="F145" s="167" t="s">
        <v>633</v>
      </c>
      <c r="H145" s="168">
        <v>335</v>
      </c>
      <c r="I145" s="169"/>
      <c r="L145" s="165"/>
      <c r="M145" s="170"/>
      <c r="T145" s="171"/>
      <c r="AT145" s="166" t="s">
        <v>228</v>
      </c>
      <c r="AU145" s="166" t="s">
        <v>96</v>
      </c>
      <c r="AV145" s="14" t="s">
        <v>96</v>
      </c>
      <c r="AW145" s="14" t="s">
        <v>42</v>
      </c>
      <c r="AX145" s="14" t="s">
        <v>87</v>
      </c>
      <c r="AY145" s="166" t="s">
        <v>219</v>
      </c>
    </row>
    <row r="146" spans="2:65" s="15" customFormat="1" ht="11.25">
      <c r="B146" s="172"/>
      <c r="D146" s="152" t="s">
        <v>228</v>
      </c>
      <c r="E146" s="173" t="s">
        <v>1</v>
      </c>
      <c r="F146" s="174" t="s">
        <v>262</v>
      </c>
      <c r="H146" s="175">
        <v>335</v>
      </c>
      <c r="I146" s="176"/>
      <c r="L146" s="172"/>
      <c r="M146" s="177"/>
      <c r="T146" s="178"/>
      <c r="AT146" s="173" t="s">
        <v>228</v>
      </c>
      <c r="AU146" s="173" t="s">
        <v>96</v>
      </c>
      <c r="AV146" s="15" t="s">
        <v>226</v>
      </c>
      <c r="AW146" s="15" t="s">
        <v>42</v>
      </c>
      <c r="AX146" s="15" t="s">
        <v>94</v>
      </c>
      <c r="AY146" s="173" t="s">
        <v>219</v>
      </c>
    </row>
    <row r="147" spans="2:65" s="1" customFormat="1" ht="16.5" customHeight="1">
      <c r="B147" s="33"/>
      <c r="C147" s="138" t="s">
        <v>226</v>
      </c>
      <c r="D147" s="138" t="s">
        <v>221</v>
      </c>
      <c r="E147" s="139" t="s">
        <v>634</v>
      </c>
      <c r="F147" s="140" t="s">
        <v>635</v>
      </c>
      <c r="G147" s="141" t="s">
        <v>272</v>
      </c>
      <c r="H147" s="142">
        <v>12.587999999999999</v>
      </c>
      <c r="I147" s="143"/>
      <c r="J147" s="144">
        <f>ROUND(I147*H147,2)</f>
        <v>0</v>
      </c>
      <c r="K147" s="140" t="s">
        <v>254</v>
      </c>
      <c r="L147" s="33"/>
      <c r="M147" s="145" t="s">
        <v>1</v>
      </c>
      <c r="N147" s="146" t="s">
        <v>52</v>
      </c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AR147" s="149" t="s">
        <v>226</v>
      </c>
      <c r="AT147" s="149" t="s">
        <v>221</v>
      </c>
      <c r="AU147" s="149" t="s">
        <v>96</v>
      </c>
      <c r="AY147" s="17" t="s">
        <v>219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7" t="s">
        <v>94</v>
      </c>
      <c r="BK147" s="150">
        <f>ROUND(I147*H147,2)</f>
        <v>0</v>
      </c>
      <c r="BL147" s="17" t="s">
        <v>226</v>
      </c>
      <c r="BM147" s="149" t="s">
        <v>636</v>
      </c>
    </row>
    <row r="148" spans="2:65" s="1" customFormat="1" ht="11.25">
      <c r="B148" s="33"/>
      <c r="D148" s="179" t="s">
        <v>256</v>
      </c>
      <c r="F148" s="180" t="s">
        <v>637</v>
      </c>
      <c r="I148" s="181"/>
      <c r="L148" s="33"/>
      <c r="M148" s="182"/>
      <c r="T148" s="57"/>
      <c r="AT148" s="17" t="s">
        <v>256</v>
      </c>
      <c r="AU148" s="17" t="s">
        <v>96</v>
      </c>
    </row>
    <row r="149" spans="2:65" s="12" customFormat="1" ht="11.25">
      <c r="B149" s="151"/>
      <c r="D149" s="152" t="s">
        <v>228</v>
      </c>
      <c r="E149" s="153" t="s">
        <v>1</v>
      </c>
      <c r="F149" s="154" t="s">
        <v>638</v>
      </c>
      <c r="H149" s="153" t="s">
        <v>1</v>
      </c>
      <c r="I149" s="155"/>
      <c r="L149" s="151"/>
      <c r="M149" s="156"/>
      <c r="T149" s="157"/>
      <c r="AT149" s="153" t="s">
        <v>228</v>
      </c>
      <c r="AU149" s="153" t="s">
        <v>96</v>
      </c>
      <c r="AV149" s="12" t="s">
        <v>94</v>
      </c>
      <c r="AW149" s="12" t="s">
        <v>42</v>
      </c>
      <c r="AX149" s="12" t="s">
        <v>87</v>
      </c>
      <c r="AY149" s="153" t="s">
        <v>219</v>
      </c>
    </row>
    <row r="150" spans="2:65" s="12" customFormat="1" ht="11.25">
      <c r="B150" s="151"/>
      <c r="D150" s="152" t="s">
        <v>228</v>
      </c>
      <c r="E150" s="153" t="s">
        <v>1</v>
      </c>
      <c r="F150" s="154" t="s">
        <v>639</v>
      </c>
      <c r="H150" s="153" t="s">
        <v>1</v>
      </c>
      <c r="I150" s="155"/>
      <c r="L150" s="151"/>
      <c r="M150" s="156"/>
      <c r="T150" s="157"/>
      <c r="AT150" s="153" t="s">
        <v>228</v>
      </c>
      <c r="AU150" s="153" t="s">
        <v>96</v>
      </c>
      <c r="AV150" s="12" t="s">
        <v>94</v>
      </c>
      <c r="AW150" s="12" t="s">
        <v>42</v>
      </c>
      <c r="AX150" s="12" t="s">
        <v>87</v>
      </c>
      <c r="AY150" s="153" t="s">
        <v>219</v>
      </c>
    </row>
    <row r="151" spans="2:65" s="14" customFormat="1" ht="11.25">
      <c r="B151" s="165"/>
      <c r="D151" s="152" t="s">
        <v>228</v>
      </c>
      <c r="E151" s="166" t="s">
        <v>1</v>
      </c>
      <c r="F151" s="167" t="s">
        <v>640</v>
      </c>
      <c r="H151" s="168">
        <v>12.587999999999999</v>
      </c>
      <c r="I151" s="169"/>
      <c r="L151" s="165"/>
      <c r="M151" s="170"/>
      <c r="T151" s="171"/>
      <c r="AT151" s="166" t="s">
        <v>228</v>
      </c>
      <c r="AU151" s="166" t="s">
        <v>96</v>
      </c>
      <c r="AV151" s="14" t="s">
        <v>96</v>
      </c>
      <c r="AW151" s="14" t="s">
        <v>42</v>
      </c>
      <c r="AX151" s="14" t="s">
        <v>87</v>
      </c>
      <c r="AY151" s="166" t="s">
        <v>219</v>
      </c>
    </row>
    <row r="152" spans="2:65" s="15" customFormat="1" ht="11.25">
      <c r="B152" s="172"/>
      <c r="D152" s="152" t="s">
        <v>228</v>
      </c>
      <c r="E152" s="173" t="s">
        <v>597</v>
      </c>
      <c r="F152" s="174" t="s">
        <v>262</v>
      </c>
      <c r="H152" s="175">
        <v>12.587999999999999</v>
      </c>
      <c r="I152" s="176"/>
      <c r="L152" s="172"/>
      <c r="M152" s="177"/>
      <c r="T152" s="178"/>
      <c r="AT152" s="173" t="s">
        <v>228</v>
      </c>
      <c r="AU152" s="173" t="s">
        <v>96</v>
      </c>
      <c r="AV152" s="15" t="s">
        <v>226</v>
      </c>
      <c r="AW152" s="15" t="s">
        <v>42</v>
      </c>
      <c r="AX152" s="15" t="s">
        <v>94</v>
      </c>
      <c r="AY152" s="173" t="s">
        <v>219</v>
      </c>
    </row>
    <row r="153" spans="2:65" s="1" customFormat="1" ht="21.75" customHeight="1">
      <c r="B153" s="33"/>
      <c r="C153" s="138" t="s">
        <v>269</v>
      </c>
      <c r="D153" s="138" t="s">
        <v>221</v>
      </c>
      <c r="E153" s="139" t="s">
        <v>641</v>
      </c>
      <c r="F153" s="140" t="s">
        <v>642</v>
      </c>
      <c r="G153" s="141" t="s">
        <v>272</v>
      </c>
      <c r="H153" s="142">
        <v>87.156000000000006</v>
      </c>
      <c r="I153" s="143"/>
      <c r="J153" s="144">
        <f>ROUND(I153*H153,2)</f>
        <v>0</v>
      </c>
      <c r="K153" s="140" t="s">
        <v>254</v>
      </c>
      <c r="L153" s="33"/>
      <c r="M153" s="145" t="s">
        <v>1</v>
      </c>
      <c r="N153" s="146" t="s">
        <v>52</v>
      </c>
      <c r="P153" s="147">
        <f>O153*H153</f>
        <v>0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AR153" s="149" t="s">
        <v>226</v>
      </c>
      <c r="AT153" s="149" t="s">
        <v>221</v>
      </c>
      <c r="AU153" s="149" t="s">
        <v>96</v>
      </c>
      <c r="AY153" s="17" t="s">
        <v>219</v>
      </c>
      <c r="BE153" s="150">
        <f>IF(N153="základní",J153,0)</f>
        <v>0</v>
      </c>
      <c r="BF153" s="150">
        <f>IF(N153="snížená",J153,0)</f>
        <v>0</v>
      </c>
      <c r="BG153" s="150">
        <f>IF(N153="zákl. přenesená",J153,0)</f>
        <v>0</v>
      </c>
      <c r="BH153" s="150">
        <f>IF(N153="sníž. přenesená",J153,0)</f>
        <v>0</v>
      </c>
      <c r="BI153" s="150">
        <f>IF(N153="nulová",J153,0)</f>
        <v>0</v>
      </c>
      <c r="BJ153" s="17" t="s">
        <v>94</v>
      </c>
      <c r="BK153" s="150">
        <f>ROUND(I153*H153,2)</f>
        <v>0</v>
      </c>
      <c r="BL153" s="17" t="s">
        <v>226</v>
      </c>
      <c r="BM153" s="149" t="s">
        <v>643</v>
      </c>
    </row>
    <row r="154" spans="2:65" s="1" customFormat="1" ht="11.25">
      <c r="B154" s="33"/>
      <c r="D154" s="179" t="s">
        <v>256</v>
      </c>
      <c r="F154" s="180" t="s">
        <v>644</v>
      </c>
      <c r="I154" s="181"/>
      <c r="L154" s="33"/>
      <c r="M154" s="182"/>
      <c r="T154" s="57"/>
      <c r="AT154" s="17" t="s">
        <v>256</v>
      </c>
      <c r="AU154" s="17" t="s">
        <v>96</v>
      </c>
    </row>
    <row r="155" spans="2:65" s="12" customFormat="1" ht="11.25">
      <c r="B155" s="151"/>
      <c r="D155" s="152" t="s">
        <v>228</v>
      </c>
      <c r="E155" s="153" t="s">
        <v>1</v>
      </c>
      <c r="F155" s="154" t="s">
        <v>645</v>
      </c>
      <c r="H155" s="153" t="s">
        <v>1</v>
      </c>
      <c r="I155" s="155"/>
      <c r="L155" s="151"/>
      <c r="M155" s="156"/>
      <c r="T155" s="157"/>
      <c r="AT155" s="153" t="s">
        <v>228</v>
      </c>
      <c r="AU155" s="153" t="s">
        <v>96</v>
      </c>
      <c r="AV155" s="12" t="s">
        <v>94</v>
      </c>
      <c r="AW155" s="12" t="s">
        <v>42</v>
      </c>
      <c r="AX155" s="12" t="s">
        <v>87</v>
      </c>
      <c r="AY155" s="153" t="s">
        <v>219</v>
      </c>
    </row>
    <row r="156" spans="2:65" s="12" customFormat="1" ht="11.25">
      <c r="B156" s="151"/>
      <c r="D156" s="152" t="s">
        <v>228</v>
      </c>
      <c r="E156" s="153" t="s">
        <v>1</v>
      </c>
      <c r="F156" s="154" t="s">
        <v>646</v>
      </c>
      <c r="H156" s="153" t="s">
        <v>1</v>
      </c>
      <c r="I156" s="155"/>
      <c r="L156" s="151"/>
      <c r="M156" s="156"/>
      <c r="T156" s="157"/>
      <c r="AT156" s="153" t="s">
        <v>228</v>
      </c>
      <c r="AU156" s="153" t="s">
        <v>96</v>
      </c>
      <c r="AV156" s="12" t="s">
        <v>94</v>
      </c>
      <c r="AW156" s="12" t="s">
        <v>42</v>
      </c>
      <c r="AX156" s="12" t="s">
        <v>87</v>
      </c>
      <c r="AY156" s="153" t="s">
        <v>219</v>
      </c>
    </row>
    <row r="157" spans="2:65" s="14" customFormat="1" ht="11.25">
      <c r="B157" s="165"/>
      <c r="D157" s="152" t="s">
        <v>228</v>
      </c>
      <c r="E157" s="166" t="s">
        <v>1</v>
      </c>
      <c r="F157" s="167" t="s">
        <v>647</v>
      </c>
      <c r="H157" s="168">
        <v>52.2</v>
      </c>
      <c r="I157" s="169"/>
      <c r="L157" s="165"/>
      <c r="M157" s="170"/>
      <c r="T157" s="171"/>
      <c r="AT157" s="166" t="s">
        <v>228</v>
      </c>
      <c r="AU157" s="166" t="s">
        <v>96</v>
      </c>
      <c r="AV157" s="14" t="s">
        <v>96</v>
      </c>
      <c r="AW157" s="14" t="s">
        <v>42</v>
      </c>
      <c r="AX157" s="14" t="s">
        <v>87</v>
      </c>
      <c r="AY157" s="166" t="s">
        <v>219</v>
      </c>
    </row>
    <row r="158" spans="2:65" s="14" customFormat="1" ht="11.25">
      <c r="B158" s="165"/>
      <c r="D158" s="152" t="s">
        <v>228</v>
      </c>
      <c r="E158" s="166" t="s">
        <v>1</v>
      </c>
      <c r="F158" s="167" t="s">
        <v>648</v>
      </c>
      <c r="H158" s="168">
        <v>8.16</v>
      </c>
      <c r="I158" s="169"/>
      <c r="L158" s="165"/>
      <c r="M158" s="170"/>
      <c r="T158" s="171"/>
      <c r="AT158" s="166" t="s">
        <v>228</v>
      </c>
      <c r="AU158" s="166" t="s">
        <v>96</v>
      </c>
      <c r="AV158" s="14" t="s">
        <v>96</v>
      </c>
      <c r="AW158" s="14" t="s">
        <v>42</v>
      </c>
      <c r="AX158" s="14" t="s">
        <v>87</v>
      </c>
      <c r="AY158" s="166" t="s">
        <v>219</v>
      </c>
    </row>
    <row r="159" spans="2:65" s="14" customFormat="1" ht="11.25">
      <c r="B159" s="165"/>
      <c r="D159" s="152" t="s">
        <v>228</v>
      </c>
      <c r="E159" s="166" t="s">
        <v>1</v>
      </c>
      <c r="F159" s="167" t="s">
        <v>649</v>
      </c>
      <c r="H159" s="168">
        <v>8.36</v>
      </c>
      <c r="I159" s="169"/>
      <c r="L159" s="165"/>
      <c r="M159" s="170"/>
      <c r="T159" s="171"/>
      <c r="AT159" s="166" t="s">
        <v>228</v>
      </c>
      <c r="AU159" s="166" t="s">
        <v>96</v>
      </c>
      <c r="AV159" s="14" t="s">
        <v>96</v>
      </c>
      <c r="AW159" s="14" t="s">
        <v>42</v>
      </c>
      <c r="AX159" s="14" t="s">
        <v>87</v>
      </c>
      <c r="AY159" s="166" t="s">
        <v>219</v>
      </c>
    </row>
    <row r="160" spans="2:65" s="14" customFormat="1" ht="11.25">
      <c r="B160" s="165"/>
      <c r="D160" s="152" t="s">
        <v>228</v>
      </c>
      <c r="E160" s="166" t="s">
        <v>1</v>
      </c>
      <c r="F160" s="167" t="s">
        <v>650</v>
      </c>
      <c r="H160" s="168">
        <v>18.170000000000002</v>
      </c>
      <c r="I160" s="169"/>
      <c r="L160" s="165"/>
      <c r="M160" s="170"/>
      <c r="T160" s="171"/>
      <c r="AT160" s="166" t="s">
        <v>228</v>
      </c>
      <c r="AU160" s="166" t="s">
        <v>96</v>
      </c>
      <c r="AV160" s="14" t="s">
        <v>96</v>
      </c>
      <c r="AW160" s="14" t="s">
        <v>42</v>
      </c>
      <c r="AX160" s="14" t="s">
        <v>87</v>
      </c>
      <c r="AY160" s="166" t="s">
        <v>219</v>
      </c>
    </row>
    <row r="161" spans="2:65" s="14" customFormat="1" ht="11.25">
      <c r="B161" s="165"/>
      <c r="D161" s="152" t="s">
        <v>228</v>
      </c>
      <c r="E161" s="166" t="s">
        <v>1</v>
      </c>
      <c r="F161" s="167" t="s">
        <v>651</v>
      </c>
      <c r="H161" s="168">
        <v>17.36</v>
      </c>
      <c r="I161" s="169"/>
      <c r="L161" s="165"/>
      <c r="M161" s="170"/>
      <c r="T161" s="171"/>
      <c r="AT161" s="166" t="s">
        <v>228</v>
      </c>
      <c r="AU161" s="166" t="s">
        <v>96</v>
      </c>
      <c r="AV161" s="14" t="s">
        <v>96</v>
      </c>
      <c r="AW161" s="14" t="s">
        <v>42</v>
      </c>
      <c r="AX161" s="14" t="s">
        <v>87</v>
      </c>
      <c r="AY161" s="166" t="s">
        <v>219</v>
      </c>
    </row>
    <row r="162" spans="2:65" s="14" customFormat="1" ht="11.25">
      <c r="B162" s="165"/>
      <c r="D162" s="152" t="s">
        <v>228</v>
      </c>
      <c r="E162" s="166" t="s">
        <v>1</v>
      </c>
      <c r="F162" s="167" t="s">
        <v>652</v>
      </c>
      <c r="H162" s="168">
        <v>7.44</v>
      </c>
      <c r="I162" s="169"/>
      <c r="L162" s="165"/>
      <c r="M162" s="170"/>
      <c r="T162" s="171"/>
      <c r="AT162" s="166" t="s">
        <v>228</v>
      </c>
      <c r="AU162" s="166" t="s">
        <v>96</v>
      </c>
      <c r="AV162" s="14" t="s">
        <v>96</v>
      </c>
      <c r="AW162" s="14" t="s">
        <v>42</v>
      </c>
      <c r="AX162" s="14" t="s">
        <v>87</v>
      </c>
      <c r="AY162" s="166" t="s">
        <v>219</v>
      </c>
    </row>
    <row r="163" spans="2:65" s="14" customFormat="1" ht="11.25">
      <c r="B163" s="165"/>
      <c r="D163" s="152" t="s">
        <v>228</v>
      </c>
      <c r="E163" s="166" t="s">
        <v>1</v>
      </c>
      <c r="F163" s="167" t="s">
        <v>653</v>
      </c>
      <c r="H163" s="168">
        <v>0.42899999999999999</v>
      </c>
      <c r="I163" s="169"/>
      <c r="L163" s="165"/>
      <c r="M163" s="170"/>
      <c r="T163" s="171"/>
      <c r="AT163" s="166" t="s">
        <v>228</v>
      </c>
      <c r="AU163" s="166" t="s">
        <v>96</v>
      </c>
      <c r="AV163" s="14" t="s">
        <v>96</v>
      </c>
      <c r="AW163" s="14" t="s">
        <v>42</v>
      </c>
      <c r="AX163" s="14" t="s">
        <v>87</v>
      </c>
      <c r="AY163" s="166" t="s">
        <v>219</v>
      </c>
    </row>
    <row r="164" spans="2:65" s="13" customFormat="1" ht="11.25">
      <c r="B164" s="158"/>
      <c r="D164" s="152" t="s">
        <v>228</v>
      </c>
      <c r="E164" s="159" t="s">
        <v>1</v>
      </c>
      <c r="F164" s="160" t="s">
        <v>242</v>
      </c>
      <c r="H164" s="161">
        <v>112.119</v>
      </c>
      <c r="I164" s="162"/>
      <c r="L164" s="158"/>
      <c r="M164" s="163"/>
      <c r="T164" s="164"/>
      <c r="AT164" s="159" t="s">
        <v>228</v>
      </c>
      <c r="AU164" s="159" t="s">
        <v>96</v>
      </c>
      <c r="AV164" s="13" t="s">
        <v>236</v>
      </c>
      <c r="AW164" s="13" t="s">
        <v>42</v>
      </c>
      <c r="AX164" s="13" t="s">
        <v>87</v>
      </c>
      <c r="AY164" s="159" t="s">
        <v>219</v>
      </c>
    </row>
    <row r="165" spans="2:65" s="12" customFormat="1" ht="11.25">
      <c r="B165" s="151"/>
      <c r="D165" s="152" t="s">
        <v>228</v>
      </c>
      <c r="E165" s="153" t="s">
        <v>1</v>
      </c>
      <c r="F165" s="154" t="s">
        <v>654</v>
      </c>
      <c r="H165" s="153" t="s">
        <v>1</v>
      </c>
      <c r="I165" s="155"/>
      <c r="L165" s="151"/>
      <c r="M165" s="156"/>
      <c r="T165" s="157"/>
      <c r="AT165" s="153" t="s">
        <v>228</v>
      </c>
      <c r="AU165" s="153" t="s">
        <v>96</v>
      </c>
      <c r="AV165" s="12" t="s">
        <v>94</v>
      </c>
      <c r="AW165" s="12" t="s">
        <v>42</v>
      </c>
      <c r="AX165" s="12" t="s">
        <v>87</v>
      </c>
      <c r="AY165" s="153" t="s">
        <v>219</v>
      </c>
    </row>
    <row r="166" spans="2:65" s="14" customFormat="1" ht="11.25">
      <c r="B166" s="165"/>
      <c r="D166" s="152" t="s">
        <v>228</v>
      </c>
      <c r="E166" s="166" t="s">
        <v>1</v>
      </c>
      <c r="F166" s="167" t="s">
        <v>655</v>
      </c>
      <c r="H166" s="168">
        <v>-12.587999999999999</v>
      </c>
      <c r="I166" s="169"/>
      <c r="L166" s="165"/>
      <c r="M166" s="170"/>
      <c r="T166" s="171"/>
      <c r="AT166" s="166" t="s">
        <v>228</v>
      </c>
      <c r="AU166" s="166" t="s">
        <v>96</v>
      </c>
      <c r="AV166" s="14" t="s">
        <v>96</v>
      </c>
      <c r="AW166" s="14" t="s">
        <v>42</v>
      </c>
      <c r="AX166" s="14" t="s">
        <v>87</v>
      </c>
      <c r="AY166" s="166" t="s">
        <v>219</v>
      </c>
    </row>
    <row r="167" spans="2:65" s="12" customFormat="1" ht="11.25">
      <c r="B167" s="151"/>
      <c r="D167" s="152" t="s">
        <v>228</v>
      </c>
      <c r="E167" s="153" t="s">
        <v>1</v>
      </c>
      <c r="F167" s="154" t="s">
        <v>656</v>
      </c>
      <c r="H167" s="153" t="s">
        <v>1</v>
      </c>
      <c r="I167" s="155"/>
      <c r="L167" s="151"/>
      <c r="M167" s="156"/>
      <c r="T167" s="157"/>
      <c r="AT167" s="153" t="s">
        <v>228</v>
      </c>
      <c r="AU167" s="153" t="s">
        <v>96</v>
      </c>
      <c r="AV167" s="12" t="s">
        <v>94</v>
      </c>
      <c r="AW167" s="12" t="s">
        <v>42</v>
      </c>
      <c r="AX167" s="12" t="s">
        <v>87</v>
      </c>
      <c r="AY167" s="153" t="s">
        <v>219</v>
      </c>
    </row>
    <row r="168" spans="2:65" s="14" customFormat="1" ht="11.25">
      <c r="B168" s="165"/>
      <c r="D168" s="152" t="s">
        <v>228</v>
      </c>
      <c r="E168" s="166" t="s">
        <v>1</v>
      </c>
      <c r="F168" s="167" t="s">
        <v>657</v>
      </c>
      <c r="H168" s="168">
        <v>-12.375</v>
      </c>
      <c r="I168" s="169"/>
      <c r="L168" s="165"/>
      <c r="M168" s="170"/>
      <c r="T168" s="171"/>
      <c r="AT168" s="166" t="s">
        <v>228</v>
      </c>
      <c r="AU168" s="166" t="s">
        <v>96</v>
      </c>
      <c r="AV168" s="14" t="s">
        <v>96</v>
      </c>
      <c r="AW168" s="14" t="s">
        <v>42</v>
      </c>
      <c r="AX168" s="14" t="s">
        <v>87</v>
      </c>
      <c r="AY168" s="166" t="s">
        <v>219</v>
      </c>
    </row>
    <row r="169" spans="2:65" s="15" customFormat="1" ht="11.25">
      <c r="B169" s="172"/>
      <c r="D169" s="152" t="s">
        <v>228</v>
      </c>
      <c r="E169" s="173" t="s">
        <v>602</v>
      </c>
      <c r="F169" s="174" t="s">
        <v>262</v>
      </c>
      <c r="H169" s="175">
        <v>87.156000000000006</v>
      </c>
      <c r="I169" s="176"/>
      <c r="L169" s="172"/>
      <c r="M169" s="177"/>
      <c r="T169" s="178"/>
      <c r="AT169" s="173" t="s">
        <v>228</v>
      </c>
      <c r="AU169" s="173" t="s">
        <v>96</v>
      </c>
      <c r="AV169" s="15" t="s">
        <v>226</v>
      </c>
      <c r="AW169" s="15" t="s">
        <v>42</v>
      </c>
      <c r="AX169" s="15" t="s">
        <v>94</v>
      </c>
      <c r="AY169" s="173" t="s">
        <v>219</v>
      </c>
    </row>
    <row r="170" spans="2:65" s="1" customFormat="1" ht="16.5" customHeight="1">
      <c r="B170" s="33"/>
      <c r="C170" s="138" t="s">
        <v>277</v>
      </c>
      <c r="D170" s="138" t="s">
        <v>221</v>
      </c>
      <c r="E170" s="139" t="s">
        <v>658</v>
      </c>
      <c r="F170" s="140" t="s">
        <v>659</v>
      </c>
      <c r="G170" s="141" t="s">
        <v>272</v>
      </c>
      <c r="H170" s="142">
        <v>29.372</v>
      </c>
      <c r="I170" s="143"/>
      <c r="J170" s="144">
        <f>ROUND(I170*H170,2)</f>
        <v>0</v>
      </c>
      <c r="K170" s="140" t="s">
        <v>254</v>
      </c>
      <c r="L170" s="33"/>
      <c r="M170" s="145" t="s">
        <v>1</v>
      </c>
      <c r="N170" s="146" t="s">
        <v>52</v>
      </c>
      <c r="P170" s="147">
        <f>O170*H170</f>
        <v>0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AR170" s="149" t="s">
        <v>226</v>
      </c>
      <c r="AT170" s="149" t="s">
        <v>221</v>
      </c>
      <c r="AU170" s="149" t="s">
        <v>96</v>
      </c>
      <c r="AY170" s="17" t="s">
        <v>219</v>
      </c>
      <c r="BE170" s="150">
        <f>IF(N170="základní",J170,0)</f>
        <v>0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7" t="s">
        <v>94</v>
      </c>
      <c r="BK170" s="150">
        <f>ROUND(I170*H170,2)</f>
        <v>0</v>
      </c>
      <c r="BL170" s="17" t="s">
        <v>226</v>
      </c>
      <c r="BM170" s="149" t="s">
        <v>660</v>
      </c>
    </row>
    <row r="171" spans="2:65" s="1" customFormat="1" ht="11.25">
      <c r="B171" s="33"/>
      <c r="D171" s="179" t="s">
        <v>256</v>
      </c>
      <c r="F171" s="180" t="s">
        <v>661</v>
      </c>
      <c r="I171" s="181"/>
      <c r="L171" s="33"/>
      <c r="M171" s="182"/>
      <c r="T171" s="57"/>
      <c r="AT171" s="17" t="s">
        <v>256</v>
      </c>
      <c r="AU171" s="17" t="s">
        <v>96</v>
      </c>
    </row>
    <row r="172" spans="2:65" s="12" customFormat="1" ht="11.25">
      <c r="B172" s="151"/>
      <c r="D172" s="152" t="s">
        <v>228</v>
      </c>
      <c r="E172" s="153" t="s">
        <v>1</v>
      </c>
      <c r="F172" s="154" t="s">
        <v>662</v>
      </c>
      <c r="H172" s="153" t="s">
        <v>1</v>
      </c>
      <c r="I172" s="155"/>
      <c r="L172" s="151"/>
      <c r="M172" s="156"/>
      <c r="T172" s="157"/>
      <c r="AT172" s="153" t="s">
        <v>228</v>
      </c>
      <c r="AU172" s="153" t="s">
        <v>96</v>
      </c>
      <c r="AV172" s="12" t="s">
        <v>94</v>
      </c>
      <c r="AW172" s="12" t="s">
        <v>42</v>
      </c>
      <c r="AX172" s="12" t="s">
        <v>87</v>
      </c>
      <c r="AY172" s="153" t="s">
        <v>219</v>
      </c>
    </row>
    <row r="173" spans="2:65" s="12" customFormat="1" ht="11.25">
      <c r="B173" s="151"/>
      <c r="D173" s="152" t="s">
        <v>228</v>
      </c>
      <c r="E173" s="153" t="s">
        <v>1</v>
      </c>
      <c r="F173" s="154" t="s">
        <v>639</v>
      </c>
      <c r="H173" s="153" t="s">
        <v>1</v>
      </c>
      <c r="I173" s="155"/>
      <c r="L173" s="151"/>
      <c r="M173" s="156"/>
      <c r="T173" s="157"/>
      <c r="AT173" s="153" t="s">
        <v>228</v>
      </c>
      <c r="AU173" s="153" t="s">
        <v>96</v>
      </c>
      <c r="AV173" s="12" t="s">
        <v>94</v>
      </c>
      <c r="AW173" s="12" t="s">
        <v>42</v>
      </c>
      <c r="AX173" s="12" t="s">
        <v>87</v>
      </c>
      <c r="AY173" s="153" t="s">
        <v>219</v>
      </c>
    </row>
    <row r="174" spans="2:65" s="14" customFormat="1" ht="11.25">
      <c r="B174" s="165"/>
      <c r="D174" s="152" t="s">
        <v>228</v>
      </c>
      <c r="E174" s="166" t="s">
        <v>1</v>
      </c>
      <c r="F174" s="167" t="s">
        <v>663</v>
      </c>
      <c r="H174" s="168">
        <v>29.372</v>
      </c>
      <c r="I174" s="169"/>
      <c r="L174" s="165"/>
      <c r="M174" s="170"/>
      <c r="T174" s="171"/>
      <c r="AT174" s="166" t="s">
        <v>228</v>
      </c>
      <c r="AU174" s="166" t="s">
        <v>96</v>
      </c>
      <c r="AV174" s="14" t="s">
        <v>96</v>
      </c>
      <c r="AW174" s="14" t="s">
        <v>42</v>
      </c>
      <c r="AX174" s="14" t="s">
        <v>87</v>
      </c>
      <c r="AY174" s="166" t="s">
        <v>219</v>
      </c>
    </row>
    <row r="175" spans="2:65" s="15" customFormat="1" ht="11.25">
      <c r="B175" s="172"/>
      <c r="D175" s="152" t="s">
        <v>228</v>
      </c>
      <c r="E175" s="173" t="s">
        <v>595</v>
      </c>
      <c r="F175" s="174" t="s">
        <v>262</v>
      </c>
      <c r="H175" s="175">
        <v>29.372</v>
      </c>
      <c r="I175" s="176"/>
      <c r="L175" s="172"/>
      <c r="M175" s="177"/>
      <c r="T175" s="178"/>
      <c r="AT175" s="173" t="s">
        <v>228</v>
      </c>
      <c r="AU175" s="173" t="s">
        <v>96</v>
      </c>
      <c r="AV175" s="15" t="s">
        <v>226</v>
      </c>
      <c r="AW175" s="15" t="s">
        <v>42</v>
      </c>
      <c r="AX175" s="15" t="s">
        <v>94</v>
      </c>
      <c r="AY175" s="173" t="s">
        <v>219</v>
      </c>
    </row>
    <row r="176" spans="2:65" s="1" customFormat="1" ht="24.2" customHeight="1">
      <c r="B176" s="33"/>
      <c r="C176" s="138" t="s">
        <v>288</v>
      </c>
      <c r="D176" s="138" t="s">
        <v>221</v>
      </c>
      <c r="E176" s="139" t="s">
        <v>664</v>
      </c>
      <c r="F176" s="140" t="s">
        <v>665</v>
      </c>
      <c r="G176" s="141" t="s">
        <v>272</v>
      </c>
      <c r="H176" s="142">
        <v>2.9750000000000001</v>
      </c>
      <c r="I176" s="143"/>
      <c r="J176" s="144">
        <f>ROUND(I176*H176,2)</f>
        <v>0</v>
      </c>
      <c r="K176" s="140" t="s">
        <v>225</v>
      </c>
      <c r="L176" s="33"/>
      <c r="M176" s="145" t="s">
        <v>1</v>
      </c>
      <c r="N176" s="146" t="s">
        <v>52</v>
      </c>
      <c r="P176" s="147">
        <f>O176*H176</f>
        <v>0</v>
      </c>
      <c r="Q176" s="147">
        <v>0</v>
      </c>
      <c r="R176" s="147">
        <f>Q176*H176</f>
        <v>0</v>
      </c>
      <c r="S176" s="147">
        <v>0</v>
      </c>
      <c r="T176" s="148">
        <f>S176*H176</f>
        <v>0</v>
      </c>
      <c r="AR176" s="149" t="s">
        <v>226</v>
      </c>
      <c r="AT176" s="149" t="s">
        <v>221</v>
      </c>
      <c r="AU176" s="149" t="s">
        <v>96</v>
      </c>
      <c r="AY176" s="17" t="s">
        <v>219</v>
      </c>
      <c r="BE176" s="150">
        <f>IF(N176="základní",J176,0)</f>
        <v>0</v>
      </c>
      <c r="BF176" s="150">
        <f>IF(N176="snížená",J176,0)</f>
        <v>0</v>
      </c>
      <c r="BG176" s="150">
        <f>IF(N176="zákl. přenesená",J176,0)</f>
        <v>0</v>
      </c>
      <c r="BH176" s="150">
        <f>IF(N176="sníž. přenesená",J176,0)</f>
        <v>0</v>
      </c>
      <c r="BI176" s="150">
        <f>IF(N176="nulová",J176,0)</f>
        <v>0</v>
      </c>
      <c r="BJ176" s="17" t="s">
        <v>94</v>
      </c>
      <c r="BK176" s="150">
        <f>ROUND(I176*H176,2)</f>
        <v>0</v>
      </c>
      <c r="BL176" s="17" t="s">
        <v>226</v>
      </c>
      <c r="BM176" s="149" t="s">
        <v>666</v>
      </c>
    </row>
    <row r="177" spans="2:65" s="12" customFormat="1" ht="11.25">
      <c r="B177" s="151"/>
      <c r="D177" s="152" t="s">
        <v>228</v>
      </c>
      <c r="E177" s="153" t="s">
        <v>1</v>
      </c>
      <c r="F177" s="154" t="s">
        <v>667</v>
      </c>
      <c r="H177" s="153" t="s">
        <v>1</v>
      </c>
      <c r="I177" s="155"/>
      <c r="L177" s="151"/>
      <c r="M177" s="156"/>
      <c r="T177" s="157"/>
      <c r="AT177" s="153" t="s">
        <v>228</v>
      </c>
      <c r="AU177" s="153" t="s">
        <v>96</v>
      </c>
      <c r="AV177" s="12" t="s">
        <v>94</v>
      </c>
      <c r="AW177" s="12" t="s">
        <v>42</v>
      </c>
      <c r="AX177" s="12" t="s">
        <v>87</v>
      </c>
      <c r="AY177" s="153" t="s">
        <v>219</v>
      </c>
    </row>
    <row r="178" spans="2:65" s="14" customFormat="1" ht="11.25">
      <c r="B178" s="165"/>
      <c r="D178" s="152" t="s">
        <v>228</v>
      </c>
      <c r="E178" s="166" t="s">
        <v>1</v>
      </c>
      <c r="F178" s="167" t="s">
        <v>668</v>
      </c>
      <c r="H178" s="168">
        <v>2.9750000000000001</v>
      </c>
      <c r="I178" s="169"/>
      <c r="L178" s="165"/>
      <c r="M178" s="170"/>
      <c r="T178" s="171"/>
      <c r="AT178" s="166" t="s">
        <v>228</v>
      </c>
      <c r="AU178" s="166" t="s">
        <v>96</v>
      </c>
      <c r="AV178" s="14" t="s">
        <v>96</v>
      </c>
      <c r="AW178" s="14" t="s">
        <v>42</v>
      </c>
      <c r="AX178" s="14" t="s">
        <v>87</v>
      </c>
      <c r="AY178" s="166" t="s">
        <v>219</v>
      </c>
    </row>
    <row r="179" spans="2:65" s="15" customFormat="1" ht="11.25">
      <c r="B179" s="172"/>
      <c r="D179" s="152" t="s">
        <v>228</v>
      </c>
      <c r="E179" s="173" t="s">
        <v>599</v>
      </c>
      <c r="F179" s="174" t="s">
        <v>262</v>
      </c>
      <c r="H179" s="175">
        <v>2.9750000000000001</v>
      </c>
      <c r="I179" s="176"/>
      <c r="L179" s="172"/>
      <c r="M179" s="177"/>
      <c r="T179" s="178"/>
      <c r="AT179" s="173" t="s">
        <v>228</v>
      </c>
      <c r="AU179" s="173" t="s">
        <v>96</v>
      </c>
      <c r="AV179" s="15" t="s">
        <v>226</v>
      </c>
      <c r="AW179" s="15" t="s">
        <v>42</v>
      </c>
      <c r="AX179" s="15" t="s">
        <v>94</v>
      </c>
      <c r="AY179" s="173" t="s">
        <v>219</v>
      </c>
    </row>
    <row r="180" spans="2:65" s="1" customFormat="1" ht="24.2" customHeight="1">
      <c r="B180" s="33"/>
      <c r="C180" s="138" t="s">
        <v>295</v>
      </c>
      <c r="D180" s="138" t="s">
        <v>221</v>
      </c>
      <c r="E180" s="139" t="s">
        <v>669</v>
      </c>
      <c r="F180" s="140" t="s">
        <v>670</v>
      </c>
      <c r="G180" s="141" t="s">
        <v>272</v>
      </c>
      <c r="H180" s="142">
        <v>206.52799999999999</v>
      </c>
      <c r="I180" s="143"/>
      <c r="J180" s="144">
        <f>ROUND(I180*H180,2)</f>
        <v>0</v>
      </c>
      <c r="K180" s="140" t="s">
        <v>225</v>
      </c>
      <c r="L180" s="33"/>
      <c r="M180" s="145" t="s">
        <v>1</v>
      </c>
      <c r="N180" s="146" t="s">
        <v>52</v>
      </c>
      <c r="P180" s="147">
        <f>O180*H180</f>
        <v>0</v>
      </c>
      <c r="Q180" s="147">
        <v>0</v>
      </c>
      <c r="R180" s="147">
        <f>Q180*H180</f>
        <v>0</v>
      </c>
      <c r="S180" s="147">
        <v>0</v>
      </c>
      <c r="T180" s="148">
        <f>S180*H180</f>
        <v>0</v>
      </c>
      <c r="AR180" s="149" t="s">
        <v>226</v>
      </c>
      <c r="AT180" s="149" t="s">
        <v>221</v>
      </c>
      <c r="AU180" s="149" t="s">
        <v>96</v>
      </c>
      <c r="AY180" s="17" t="s">
        <v>219</v>
      </c>
      <c r="BE180" s="150">
        <f>IF(N180="základní",J180,0)</f>
        <v>0</v>
      </c>
      <c r="BF180" s="150">
        <f>IF(N180="snížená",J180,0)</f>
        <v>0</v>
      </c>
      <c r="BG180" s="150">
        <f>IF(N180="zákl. přenesená",J180,0)</f>
        <v>0</v>
      </c>
      <c r="BH180" s="150">
        <f>IF(N180="sníž. přenesená",J180,0)</f>
        <v>0</v>
      </c>
      <c r="BI180" s="150">
        <f>IF(N180="nulová",J180,0)</f>
        <v>0</v>
      </c>
      <c r="BJ180" s="17" t="s">
        <v>94</v>
      </c>
      <c r="BK180" s="150">
        <f>ROUND(I180*H180,2)</f>
        <v>0</v>
      </c>
      <c r="BL180" s="17" t="s">
        <v>226</v>
      </c>
      <c r="BM180" s="149" t="s">
        <v>671</v>
      </c>
    </row>
    <row r="181" spans="2:65" s="12" customFormat="1" ht="11.25">
      <c r="B181" s="151"/>
      <c r="D181" s="152" t="s">
        <v>228</v>
      </c>
      <c r="E181" s="153" t="s">
        <v>1</v>
      </c>
      <c r="F181" s="154" t="s">
        <v>672</v>
      </c>
      <c r="H181" s="153" t="s">
        <v>1</v>
      </c>
      <c r="I181" s="155"/>
      <c r="L181" s="151"/>
      <c r="M181" s="156"/>
      <c r="T181" s="157"/>
      <c r="AT181" s="153" t="s">
        <v>228</v>
      </c>
      <c r="AU181" s="153" t="s">
        <v>96</v>
      </c>
      <c r="AV181" s="12" t="s">
        <v>94</v>
      </c>
      <c r="AW181" s="12" t="s">
        <v>42</v>
      </c>
      <c r="AX181" s="12" t="s">
        <v>87</v>
      </c>
      <c r="AY181" s="153" t="s">
        <v>219</v>
      </c>
    </row>
    <row r="182" spans="2:65" s="14" customFormat="1" ht="11.25">
      <c r="B182" s="165"/>
      <c r="D182" s="152" t="s">
        <v>228</v>
      </c>
      <c r="E182" s="166" t="s">
        <v>1</v>
      </c>
      <c r="F182" s="167" t="s">
        <v>673</v>
      </c>
      <c r="H182" s="168">
        <v>235.9</v>
      </c>
      <c r="I182" s="169"/>
      <c r="L182" s="165"/>
      <c r="M182" s="170"/>
      <c r="T182" s="171"/>
      <c r="AT182" s="166" t="s">
        <v>228</v>
      </c>
      <c r="AU182" s="166" t="s">
        <v>96</v>
      </c>
      <c r="AV182" s="14" t="s">
        <v>96</v>
      </c>
      <c r="AW182" s="14" t="s">
        <v>42</v>
      </c>
      <c r="AX182" s="14" t="s">
        <v>87</v>
      </c>
      <c r="AY182" s="166" t="s">
        <v>219</v>
      </c>
    </row>
    <row r="183" spans="2:65" s="13" customFormat="1" ht="11.25">
      <c r="B183" s="158"/>
      <c r="D183" s="152" t="s">
        <v>228</v>
      </c>
      <c r="E183" s="159" t="s">
        <v>1</v>
      </c>
      <c r="F183" s="160" t="s">
        <v>242</v>
      </c>
      <c r="H183" s="161">
        <v>235.9</v>
      </c>
      <c r="I183" s="162"/>
      <c r="L183" s="158"/>
      <c r="M183" s="163"/>
      <c r="T183" s="164"/>
      <c r="AT183" s="159" t="s">
        <v>228</v>
      </c>
      <c r="AU183" s="159" t="s">
        <v>96</v>
      </c>
      <c r="AV183" s="13" t="s">
        <v>236</v>
      </c>
      <c r="AW183" s="13" t="s">
        <v>42</v>
      </c>
      <c r="AX183" s="13" t="s">
        <v>87</v>
      </c>
      <c r="AY183" s="159" t="s">
        <v>219</v>
      </c>
    </row>
    <row r="184" spans="2:65" s="12" customFormat="1" ht="11.25">
      <c r="B184" s="151"/>
      <c r="D184" s="152" t="s">
        <v>228</v>
      </c>
      <c r="E184" s="153" t="s">
        <v>1</v>
      </c>
      <c r="F184" s="154" t="s">
        <v>674</v>
      </c>
      <c r="H184" s="153" t="s">
        <v>1</v>
      </c>
      <c r="I184" s="155"/>
      <c r="L184" s="151"/>
      <c r="M184" s="156"/>
      <c r="T184" s="157"/>
      <c r="AT184" s="153" t="s">
        <v>228</v>
      </c>
      <c r="AU184" s="153" t="s">
        <v>96</v>
      </c>
      <c r="AV184" s="12" t="s">
        <v>94</v>
      </c>
      <c r="AW184" s="12" t="s">
        <v>42</v>
      </c>
      <c r="AX184" s="12" t="s">
        <v>87</v>
      </c>
      <c r="AY184" s="153" t="s">
        <v>219</v>
      </c>
    </row>
    <row r="185" spans="2:65" s="14" customFormat="1" ht="11.25">
      <c r="B185" s="165"/>
      <c r="D185" s="152" t="s">
        <v>228</v>
      </c>
      <c r="E185" s="166" t="s">
        <v>1</v>
      </c>
      <c r="F185" s="167" t="s">
        <v>675</v>
      </c>
      <c r="H185" s="168">
        <v>-29.372</v>
      </c>
      <c r="I185" s="169"/>
      <c r="L185" s="165"/>
      <c r="M185" s="170"/>
      <c r="T185" s="171"/>
      <c r="AT185" s="166" t="s">
        <v>228</v>
      </c>
      <c r="AU185" s="166" t="s">
        <v>96</v>
      </c>
      <c r="AV185" s="14" t="s">
        <v>96</v>
      </c>
      <c r="AW185" s="14" t="s">
        <v>42</v>
      </c>
      <c r="AX185" s="14" t="s">
        <v>87</v>
      </c>
      <c r="AY185" s="166" t="s">
        <v>219</v>
      </c>
    </row>
    <row r="186" spans="2:65" s="15" customFormat="1" ht="11.25">
      <c r="B186" s="172"/>
      <c r="D186" s="152" t="s">
        <v>228</v>
      </c>
      <c r="E186" s="173" t="s">
        <v>600</v>
      </c>
      <c r="F186" s="174" t="s">
        <v>262</v>
      </c>
      <c r="H186" s="175">
        <v>206.52799999999999</v>
      </c>
      <c r="I186" s="176"/>
      <c r="L186" s="172"/>
      <c r="M186" s="177"/>
      <c r="T186" s="178"/>
      <c r="AT186" s="173" t="s">
        <v>228</v>
      </c>
      <c r="AU186" s="173" t="s">
        <v>96</v>
      </c>
      <c r="AV186" s="15" t="s">
        <v>226</v>
      </c>
      <c r="AW186" s="15" t="s">
        <v>42</v>
      </c>
      <c r="AX186" s="15" t="s">
        <v>94</v>
      </c>
      <c r="AY186" s="173" t="s">
        <v>219</v>
      </c>
    </row>
    <row r="187" spans="2:65" s="1" customFormat="1" ht="16.5" customHeight="1">
      <c r="B187" s="33"/>
      <c r="C187" s="138" t="s">
        <v>301</v>
      </c>
      <c r="D187" s="138" t="s">
        <v>221</v>
      </c>
      <c r="E187" s="139" t="s">
        <v>676</v>
      </c>
      <c r="F187" s="140" t="s">
        <v>677</v>
      </c>
      <c r="G187" s="141" t="s">
        <v>272</v>
      </c>
      <c r="H187" s="142">
        <v>104.9</v>
      </c>
      <c r="I187" s="143"/>
      <c r="J187" s="144">
        <f>ROUND(I187*H187,2)</f>
        <v>0</v>
      </c>
      <c r="K187" s="140" t="s">
        <v>254</v>
      </c>
      <c r="L187" s="33"/>
      <c r="M187" s="145" t="s">
        <v>1</v>
      </c>
      <c r="N187" s="146" t="s">
        <v>52</v>
      </c>
      <c r="P187" s="147">
        <f>O187*H187</f>
        <v>0</v>
      </c>
      <c r="Q187" s="147">
        <v>0</v>
      </c>
      <c r="R187" s="147">
        <f>Q187*H187</f>
        <v>0</v>
      </c>
      <c r="S187" s="147">
        <v>0</v>
      </c>
      <c r="T187" s="148">
        <f>S187*H187</f>
        <v>0</v>
      </c>
      <c r="AR187" s="149" t="s">
        <v>226</v>
      </c>
      <c r="AT187" s="149" t="s">
        <v>221</v>
      </c>
      <c r="AU187" s="149" t="s">
        <v>96</v>
      </c>
      <c r="AY187" s="17" t="s">
        <v>219</v>
      </c>
      <c r="BE187" s="150">
        <f>IF(N187="základní",J187,0)</f>
        <v>0</v>
      </c>
      <c r="BF187" s="150">
        <f>IF(N187="snížená",J187,0)</f>
        <v>0</v>
      </c>
      <c r="BG187" s="150">
        <f>IF(N187="zákl. přenesená",J187,0)</f>
        <v>0</v>
      </c>
      <c r="BH187" s="150">
        <f>IF(N187="sníž. přenesená",J187,0)</f>
        <v>0</v>
      </c>
      <c r="BI187" s="150">
        <f>IF(N187="nulová",J187,0)</f>
        <v>0</v>
      </c>
      <c r="BJ187" s="17" t="s">
        <v>94</v>
      </c>
      <c r="BK187" s="150">
        <f>ROUND(I187*H187,2)</f>
        <v>0</v>
      </c>
      <c r="BL187" s="17" t="s">
        <v>226</v>
      </c>
      <c r="BM187" s="149" t="s">
        <v>678</v>
      </c>
    </row>
    <row r="188" spans="2:65" s="1" customFormat="1" ht="11.25">
      <c r="B188" s="33"/>
      <c r="D188" s="179" t="s">
        <v>256</v>
      </c>
      <c r="F188" s="180" t="s">
        <v>679</v>
      </c>
      <c r="I188" s="181"/>
      <c r="L188" s="33"/>
      <c r="M188" s="182"/>
      <c r="T188" s="57"/>
      <c r="AT188" s="17" t="s">
        <v>256</v>
      </c>
      <c r="AU188" s="17" t="s">
        <v>96</v>
      </c>
    </row>
    <row r="189" spans="2:65" s="12" customFormat="1" ht="11.25">
      <c r="B189" s="151"/>
      <c r="D189" s="152" t="s">
        <v>228</v>
      </c>
      <c r="E189" s="153" t="s">
        <v>1</v>
      </c>
      <c r="F189" s="154" t="s">
        <v>680</v>
      </c>
      <c r="H189" s="153" t="s">
        <v>1</v>
      </c>
      <c r="I189" s="155"/>
      <c r="L189" s="151"/>
      <c r="M189" s="156"/>
      <c r="T189" s="157"/>
      <c r="AT189" s="153" t="s">
        <v>228</v>
      </c>
      <c r="AU189" s="153" t="s">
        <v>96</v>
      </c>
      <c r="AV189" s="12" t="s">
        <v>94</v>
      </c>
      <c r="AW189" s="12" t="s">
        <v>42</v>
      </c>
      <c r="AX189" s="12" t="s">
        <v>87</v>
      </c>
      <c r="AY189" s="153" t="s">
        <v>219</v>
      </c>
    </row>
    <row r="190" spans="2:65" s="12" customFormat="1" ht="11.25">
      <c r="B190" s="151"/>
      <c r="D190" s="152" t="s">
        <v>228</v>
      </c>
      <c r="E190" s="153" t="s">
        <v>1</v>
      </c>
      <c r="F190" s="154" t="s">
        <v>681</v>
      </c>
      <c r="H190" s="153" t="s">
        <v>1</v>
      </c>
      <c r="I190" s="155"/>
      <c r="L190" s="151"/>
      <c r="M190" s="156"/>
      <c r="T190" s="157"/>
      <c r="AT190" s="153" t="s">
        <v>228</v>
      </c>
      <c r="AU190" s="153" t="s">
        <v>96</v>
      </c>
      <c r="AV190" s="12" t="s">
        <v>94</v>
      </c>
      <c r="AW190" s="12" t="s">
        <v>42</v>
      </c>
      <c r="AX190" s="12" t="s">
        <v>87</v>
      </c>
      <c r="AY190" s="153" t="s">
        <v>219</v>
      </c>
    </row>
    <row r="191" spans="2:65" s="12" customFormat="1" ht="11.25">
      <c r="B191" s="151"/>
      <c r="D191" s="152" t="s">
        <v>228</v>
      </c>
      <c r="E191" s="153" t="s">
        <v>1</v>
      </c>
      <c r="F191" s="154" t="s">
        <v>682</v>
      </c>
      <c r="H191" s="153" t="s">
        <v>1</v>
      </c>
      <c r="I191" s="155"/>
      <c r="L191" s="151"/>
      <c r="M191" s="156"/>
      <c r="T191" s="157"/>
      <c r="AT191" s="153" t="s">
        <v>228</v>
      </c>
      <c r="AU191" s="153" t="s">
        <v>96</v>
      </c>
      <c r="AV191" s="12" t="s">
        <v>94</v>
      </c>
      <c r="AW191" s="12" t="s">
        <v>42</v>
      </c>
      <c r="AX191" s="12" t="s">
        <v>87</v>
      </c>
      <c r="AY191" s="153" t="s">
        <v>219</v>
      </c>
    </row>
    <row r="192" spans="2:65" s="12" customFormat="1" ht="11.25">
      <c r="B192" s="151"/>
      <c r="D192" s="152" t="s">
        <v>228</v>
      </c>
      <c r="E192" s="153" t="s">
        <v>1</v>
      </c>
      <c r="F192" s="154" t="s">
        <v>683</v>
      </c>
      <c r="H192" s="153" t="s">
        <v>1</v>
      </c>
      <c r="I192" s="155"/>
      <c r="L192" s="151"/>
      <c r="M192" s="156"/>
      <c r="T192" s="157"/>
      <c r="AT192" s="153" t="s">
        <v>228</v>
      </c>
      <c r="AU192" s="153" t="s">
        <v>96</v>
      </c>
      <c r="AV192" s="12" t="s">
        <v>94</v>
      </c>
      <c r="AW192" s="12" t="s">
        <v>42</v>
      </c>
      <c r="AX192" s="12" t="s">
        <v>87</v>
      </c>
      <c r="AY192" s="153" t="s">
        <v>219</v>
      </c>
    </row>
    <row r="193" spans="2:51" s="14" customFormat="1" ht="11.25">
      <c r="B193" s="165"/>
      <c r="D193" s="152" t="s">
        <v>228</v>
      </c>
      <c r="E193" s="166" t="s">
        <v>1</v>
      </c>
      <c r="F193" s="167" t="s">
        <v>684</v>
      </c>
      <c r="H193" s="168">
        <v>20.745999999999999</v>
      </c>
      <c r="I193" s="169"/>
      <c r="L193" s="165"/>
      <c r="M193" s="170"/>
      <c r="T193" s="171"/>
      <c r="AT193" s="166" t="s">
        <v>228</v>
      </c>
      <c r="AU193" s="166" t="s">
        <v>96</v>
      </c>
      <c r="AV193" s="14" t="s">
        <v>96</v>
      </c>
      <c r="AW193" s="14" t="s">
        <v>42</v>
      </c>
      <c r="AX193" s="14" t="s">
        <v>87</v>
      </c>
      <c r="AY193" s="166" t="s">
        <v>219</v>
      </c>
    </row>
    <row r="194" spans="2:51" s="14" customFormat="1" ht="11.25">
      <c r="B194" s="165"/>
      <c r="D194" s="152" t="s">
        <v>228</v>
      </c>
      <c r="E194" s="166" t="s">
        <v>1</v>
      </c>
      <c r="F194" s="167" t="s">
        <v>685</v>
      </c>
      <c r="H194" s="168">
        <v>6.843</v>
      </c>
      <c r="I194" s="169"/>
      <c r="L194" s="165"/>
      <c r="M194" s="170"/>
      <c r="T194" s="171"/>
      <c r="AT194" s="166" t="s">
        <v>228</v>
      </c>
      <c r="AU194" s="166" t="s">
        <v>96</v>
      </c>
      <c r="AV194" s="14" t="s">
        <v>96</v>
      </c>
      <c r="AW194" s="14" t="s">
        <v>42</v>
      </c>
      <c r="AX194" s="14" t="s">
        <v>87</v>
      </c>
      <c r="AY194" s="166" t="s">
        <v>219</v>
      </c>
    </row>
    <row r="195" spans="2:51" s="14" customFormat="1" ht="11.25">
      <c r="B195" s="165"/>
      <c r="D195" s="152" t="s">
        <v>228</v>
      </c>
      <c r="E195" s="166" t="s">
        <v>1</v>
      </c>
      <c r="F195" s="167" t="s">
        <v>686</v>
      </c>
      <c r="H195" s="168">
        <v>8.51</v>
      </c>
      <c r="I195" s="169"/>
      <c r="L195" s="165"/>
      <c r="M195" s="170"/>
      <c r="T195" s="171"/>
      <c r="AT195" s="166" t="s">
        <v>228</v>
      </c>
      <c r="AU195" s="166" t="s">
        <v>96</v>
      </c>
      <c r="AV195" s="14" t="s">
        <v>96</v>
      </c>
      <c r="AW195" s="14" t="s">
        <v>42</v>
      </c>
      <c r="AX195" s="14" t="s">
        <v>87</v>
      </c>
      <c r="AY195" s="166" t="s">
        <v>219</v>
      </c>
    </row>
    <row r="196" spans="2:51" s="14" customFormat="1" ht="11.25">
      <c r="B196" s="165"/>
      <c r="D196" s="152" t="s">
        <v>228</v>
      </c>
      <c r="E196" s="166" t="s">
        <v>1</v>
      </c>
      <c r="F196" s="167" t="s">
        <v>687</v>
      </c>
      <c r="H196" s="168">
        <v>2.8980000000000001</v>
      </c>
      <c r="I196" s="169"/>
      <c r="L196" s="165"/>
      <c r="M196" s="170"/>
      <c r="T196" s="171"/>
      <c r="AT196" s="166" t="s">
        <v>228</v>
      </c>
      <c r="AU196" s="166" t="s">
        <v>96</v>
      </c>
      <c r="AV196" s="14" t="s">
        <v>96</v>
      </c>
      <c r="AW196" s="14" t="s">
        <v>42</v>
      </c>
      <c r="AX196" s="14" t="s">
        <v>87</v>
      </c>
      <c r="AY196" s="166" t="s">
        <v>219</v>
      </c>
    </row>
    <row r="197" spans="2:51" s="12" customFormat="1" ht="11.25">
      <c r="B197" s="151"/>
      <c r="D197" s="152" t="s">
        <v>228</v>
      </c>
      <c r="E197" s="153" t="s">
        <v>1</v>
      </c>
      <c r="F197" s="154" t="s">
        <v>688</v>
      </c>
      <c r="H197" s="153" t="s">
        <v>1</v>
      </c>
      <c r="I197" s="155"/>
      <c r="L197" s="151"/>
      <c r="M197" s="156"/>
      <c r="T197" s="157"/>
      <c r="AT197" s="153" t="s">
        <v>228</v>
      </c>
      <c r="AU197" s="153" t="s">
        <v>96</v>
      </c>
      <c r="AV197" s="12" t="s">
        <v>94</v>
      </c>
      <c r="AW197" s="12" t="s">
        <v>42</v>
      </c>
      <c r="AX197" s="12" t="s">
        <v>87</v>
      </c>
      <c r="AY197" s="153" t="s">
        <v>219</v>
      </c>
    </row>
    <row r="198" spans="2:51" s="14" customFormat="1" ht="11.25">
      <c r="B198" s="165"/>
      <c r="D198" s="152" t="s">
        <v>228</v>
      </c>
      <c r="E198" s="166" t="s">
        <v>1</v>
      </c>
      <c r="F198" s="167" t="s">
        <v>689</v>
      </c>
      <c r="H198" s="168">
        <v>0</v>
      </c>
      <c r="I198" s="169"/>
      <c r="L198" s="165"/>
      <c r="M198" s="170"/>
      <c r="T198" s="171"/>
      <c r="AT198" s="166" t="s">
        <v>228</v>
      </c>
      <c r="AU198" s="166" t="s">
        <v>96</v>
      </c>
      <c r="AV198" s="14" t="s">
        <v>96</v>
      </c>
      <c r="AW198" s="14" t="s">
        <v>42</v>
      </c>
      <c r="AX198" s="14" t="s">
        <v>87</v>
      </c>
      <c r="AY198" s="166" t="s">
        <v>219</v>
      </c>
    </row>
    <row r="199" spans="2:51" s="12" customFormat="1" ht="11.25">
      <c r="B199" s="151"/>
      <c r="D199" s="152" t="s">
        <v>228</v>
      </c>
      <c r="E199" s="153" t="s">
        <v>1</v>
      </c>
      <c r="F199" s="154" t="s">
        <v>690</v>
      </c>
      <c r="H199" s="153" t="s">
        <v>1</v>
      </c>
      <c r="I199" s="155"/>
      <c r="L199" s="151"/>
      <c r="M199" s="156"/>
      <c r="T199" s="157"/>
      <c r="AT199" s="153" t="s">
        <v>228</v>
      </c>
      <c r="AU199" s="153" t="s">
        <v>96</v>
      </c>
      <c r="AV199" s="12" t="s">
        <v>94</v>
      </c>
      <c r="AW199" s="12" t="s">
        <v>42</v>
      </c>
      <c r="AX199" s="12" t="s">
        <v>87</v>
      </c>
      <c r="AY199" s="153" t="s">
        <v>219</v>
      </c>
    </row>
    <row r="200" spans="2:51" s="14" customFormat="1" ht="11.25">
      <c r="B200" s="165"/>
      <c r="D200" s="152" t="s">
        <v>228</v>
      </c>
      <c r="E200" s="166" t="s">
        <v>1</v>
      </c>
      <c r="F200" s="167" t="s">
        <v>691</v>
      </c>
      <c r="H200" s="168">
        <v>37.5</v>
      </c>
      <c r="I200" s="169"/>
      <c r="L200" s="165"/>
      <c r="M200" s="170"/>
      <c r="T200" s="171"/>
      <c r="AT200" s="166" t="s">
        <v>228</v>
      </c>
      <c r="AU200" s="166" t="s">
        <v>96</v>
      </c>
      <c r="AV200" s="14" t="s">
        <v>96</v>
      </c>
      <c r="AW200" s="14" t="s">
        <v>42</v>
      </c>
      <c r="AX200" s="14" t="s">
        <v>87</v>
      </c>
      <c r="AY200" s="166" t="s">
        <v>219</v>
      </c>
    </row>
    <row r="201" spans="2:51" s="12" customFormat="1" ht="11.25">
      <c r="B201" s="151"/>
      <c r="D201" s="152" t="s">
        <v>228</v>
      </c>
      <c r="E201" s="153" t="s">
        <v>1</v>
      </c>
      <c r="F201" s="154" t="s">
        <v>692</v>
      </c>
      <c r="H201" s="153" t="s">
        <v>1</v>
      </c>
      <c r="I201" s="155"/>
      <c r="L201" s="151"/>
      <c r="M201" s="156"/>
      <c r="T201" s="157"/>
      <c r="AT201" s="153" t="s">
        <v>228</v>
      </c>
      <c r="AU201" s="153" t="s">
        <v>96</v>
      </c>
      <c r="AV201" s="12" t="s">
        <v>94</v>
      </c>
      <c r="AW201" s="12" t="s">
        <v>42</v>
      </c>
      <c r="AX201" s="12" t="s">
        <v>87</v>
      </c>
      <c r="AY201" s="153" t="s">
        <v>219</v>
      </c>
    </row>
    <row r="202" spans="2:51" s="14" customFormat="1" ht="11.25">
      <c r="B202" s="165"/>
      <c r="D202" s="152" t="s">
        <v>228</v>
      </c>
      <c r="E202" s="166" t="s">
        <v>1</v>
      </c>
      <c r="F202" s="167" t="s">
        <v>693</v>
      </c>
      <c r="H202" s="168">
        <v>2</v>
      </c>
      <c r="I202" s="169"/>
      <c r="L202" s="165"/>
      <c r="M202" s="170"/>
      <c r="T202" s="171"/>
      <c r="AT202" s="166" t="s">
        <v>228</v>
      </c>
      <c r="AU202" s="166" t="s">
        <v>96</v>
      </c>
      <c r="AV202" s="14" t="s">
        <v>96</v>
      </c>
      <c r="AW202" s="14" t="s">
        <v>42</v>
      </c>
      <c r="AX202" s="14" t="s">
        <v>87</v>
      </c>
      <c r="AY202" s="166" t="s">
        <v>219</v>
      </c>
    </row>
    <row r="203" spans="2:51" s="14" customFormat="1" ht="11.25">
      <c r="B203" s="165"/>
      <c r="D203" s="152" t="s">
        <v>228</v>
      </c>
      <c r="E203" s="166" t="s">
        <v>1</v>
      </c>
      <c r="F203" s="167" t="s">
        <v>694</v>
      </c>
      <c r="H203" s="168">
        <v>3.625</v>
      </c>
      <c r="I203" s="169"/>
      <c r="L203" s="165"/>
      <c r="M203" s="170"/>
      <c r="T203" s="171"/>
      <c r="AT203" s="166" t="s">
        <v>228</v>
      </c>
      <c r="AU203" s="166" t="s">
        <v>96</v>
      </c>
      <c r="AV203" s="14" t="s">
        <v>96</v>
      </c>
      <c r="AW203" s="14" t="s">
        <v>42</v>
      </c>
      <c r="AX203" s="14" t="s">
        <v>87</v>
      </c>
      <c r="AY203" s="166" t="s">
        <v>219</v>
      </c>
    </row>
    <row r="204" spans="2:51" s="14" customFormat="1" ht="11.25">
      <c r="B204" s="165"/>
      <c r="D204" s="152" t="s">
        <v>228</v>
      </c>
      <c r="E204" s="166" t="s">
        <v>1</v>
      </c>
      <c r="F204" s="167" t="s">
        <v>695</v>
      </c>
      <c r="H204" s="168">
        <v>0</v>
      </c>
      <c r="I204" s="169"/>
      <c r="L204" s="165"/>
      <c r="M204" s="170"/>
      <c r="T204" s="171"/>
      <c r="AT204" s="166" t="s">
        <v>228</v>
      </c>
      <c r="AU204" s="166" t="s">
        <v>96</v>
      </c>
      <c r="AV204" s="14" t="s">
        <v>96</v>
      </c>
      <c r="AW204" s="14" t="s">
        <v>42</v>
      </c>
      <c r="AX204" s="14" t="s">
        <v>87</v>
      </c>
      <c r="AY204" s="166" t="s">
        <v>219</v>
      </c>
    </row>
    <row r="205" spans="2:51" s="14" customFormat="1" ht="11.25">
      <c r="B205" s="165"/>
      <c r="D205" s="152" t="s">
        <v>228</v>
      </c>
      <c r="E205" s="166" t="s">
        <v>1</v>
      </c>
      <c r="F205" s="167" t="s">
        <v>696</v>
      </c>
      <c r="H205" s="168">
        <v>1.5</v>
      </c>
      <c r="I205" s="169"/>
      <c r="L205" s="165"/>
      <c r="M205" s="170"/>
      <c r="T205" s="171"/>
      <c r="AT205" s="166" t="s">
        <v>228</v>
      </c>
      <c r="AU205" s="166" t="s">
        <v>96</v>
      </c>
      <c r="AV205" s="14" t="s">
        <v>96</v>
      </c>
      <c r="AW205" s="14" t="s">
        <v>42</v>
      </c>
      <c r="AX205" s="14" t="s">
        <v>87</v>
      </c>
      <c r="AY205" s="166" t="s">
        <v>219</v>
      </c>
    </row>
    <row r="206" spans="2:51" s="14" customFormat="1" ht="11.25">
      <c r="B206" s="165"/>
      <c r="D206" s="152" t="s">
        <v>228</v>
      </c>
      <c r="E206" s="166" t="s">
        <v>1</v>
      </c>
      <c r="F206" s="167" t="s">
        <v>697</v>
      </c>
      <c r="H206" s="168">
        <v>4.2939999999999996</v>
      </c>
      <c r="I206" s="169"/>
      <c r="L206" s="165"/>
      <c r="M206" s="170"/>
      <c r="T206" s="171"/>
      <c r="AT206" s="166" t="s">
        <v>228</v>
      </c>
      <c r="AU206" s="166" t="s">
        <v>96</v>
      </c>
      <c r="AV206" s="14" t="s">
        <v>96</v>
      </c>
      <c r="AW206" s="14" t="s">
        <v>42</v>
      </c>
      <c r="AX206" s="14" t="s">
        <v>87</v>
      </c>
      <c r="AY206" s="166" t="s">
        <v>219</v>
      </c>
    </row>
    <row r="207" spans="2:51" s="12" customFormat="1" ht="11.25">
      <c r="B207" s="151"/>
      <c r="D207" s="152" t="s">
        <v>228</v>
      </c>
      <c r="E207" s="153" t="s">
        <v>1</v>
      </c>
      <c r="F207" s="154" t="s">
        <v>698</v>
      </c>
      <c r="H207" s="153" t="s">
        <v>1</v>
      </c>
      <c r="I207" s="155"/>
      <c r="L207" s="151"/>
      <c r="M207" s="156"/>
      <c r="T207" s="157"/>
      <c r="AT207" s="153" t="s">
        <v>228</v>
      </c>
      <c r="AU207" s="153" t="s">
        <v>96</v>
      </c>
      <c r="AV207" s="12" t="s">
        <v>94</v>
      </c>
      <c r="AW207" s="12" t="s">
        <v>42</v>
      </c>
      <c r="AX207" s="12" t="s">
        <v>87</v>
      </c>
      <c r="AY207" s="153" t="s">
        <v>219</v>
      </c>
    </row>
    <row r="208" spans="2:51" s="14" customFormat="1" ht="11.25">
      <c r="B208" s="165"/>
      <c r="D208" s="152" t="s">
        <v>228</v>
      </c>
      <c r="E208" s="166" t="s">
        <v>1</v>
      </c>
      <c r="F208" s="167" t="s">
        <v>699</v>
      </c>
      <c r="H208" s="168">
        <v>5.94</v>
      </c>
      <c r="I208" s="169"/>
      <c r="L208" s="165"/>
      <c r="M208" s="170"/>
      <c r="T208" s="171"/>
      <c r="AT208" s="166" t="s">
        <v>228</v>
      </c>
      <c r="AU208" s="166" t="s">
        <v>96</v>
      </c>
      <c r="AV208" s="14" t="s">
        <v>96</v>
      </c>
      <c r="AW208" s="14" t="s">
        <v>42</v>
      </c>
      <c r="AX208" s="14" t="s">
        <v>87</v>
      </c>
      <c r="AY208" s="166" t="s">
        <v>219</v>
      </c>
    </row>
    <row r="209" spans="2:65" s="12" customFormat="1" ht="11.25">
      <c r="B209" s="151"/>
      <c r="D209" s="152" t="s">
        <v>228</v>
      </c>
      <c r="E209" s="153" t="s">
        <v>1</v>
      </c>
      <c r="F209" s="154" t="s">
        <v>700</v>
      </c>
      <c r="H209" s="153" t="s">
        <v>1</v>
      </c>
      <c r="I209" s="155"/>
      <c r="L209" s="151"/>
      <c r="M209" s="156"/>
      <c r="T209" s="157"/>
      <c r="AT209" s="153" t="s">
        <v>228</v>
      </c>
      <c r="AU209" s="153" t="s">
        <v>96</v>
      </c>
      <c r="AV209" s="12" t="s">
        <v>94</v>
      </c>
      <c r="AW209" s="12" t="s">
        <v>42</v>
      </c>
      <c r="AX209" s="12" t="s">
        <v>87</v>
      </c>
      <c r="AY209" s="153" t="s">
        <v>219</v>
      </c>
    </row>
    <row r="210" spans="2:65" s="14" customFormat="1" ht="11.25">
      <c r="B210" s="165"/>
      <c r="D210" s="152" t="s">
        <v>228</v>
      </c>
      <c r="E210" s="166" t="s">
        <v>1</v>
      </c>
      <c r="F210" s="167" t="s">
        <v>701</v>
      </c>
      <c r="H210" s="168">
        <v>1.508</v>
      </c>
      <c r="I210" s="169"/>
      <c r="L210" s="165"/>
      <c r="M210" s="170"/>
      <c r="T210" s="171"/>
      <c r="AT210" s="166" t="s">
        <v>228</v>
      </c>
      <c r="AU210" s="166" t="s">
        <v>96</v>
      </c>
      <c r="AV210" s="14" t="s">
        <v>96</v>
      </c>
      <c r="AW210" s="14" t="s">
        <v>42</v>
      </c>
      <c r="AX210" s="14" t="s">
        <v>87</v>
      </c>
      <c r="AY210" s="166" t="s">
        <v>219</v>
      </c>
    </row>
    <row r="211" spans="2:65" s="12" customFormat="1" ht="11.25">
      <c r="B211" s="151"/>
      <c r="D211" s="152" t="s">
        <v>228</v>
      </c>
      <c r="E211" s="153" t="s">
        <v>1</v>
      </c>
      <c r="F211" s="154" t="s">
        <v>702</v>
      </c>
      <c r="H211" s="153" t="s">
        <v>1</v>
      </c>
      <c r="I211" s="155"/>
      <c r="L211" s="151"/>
      <c r="M211" s="156"/>
      <c r="T211" s="157"/>
      <c r="AT211" s="153" t="s">
        <v>228</v>
      </c>
      <c r="AU211" s="153" t="s">
        <v>96</v>
      </c>
      <c r="AV211" s="12" t="s">
        <v>94</v>
      </c>
      <c r="AW211" s="12" t="s">
        <v>42</v>
      </c>
      <c r="AX211" s="12" t="s">
        <v>87</v>
      </c>
      <c r="AY211" s="153" t="s">
        <v>219</v>
      </c>
    </row>
    <row r="212" spans="2:65" s="14" customFormat="1" ht="11.25">
      <c r="B212" s="165"/>
      <c r="D212" s="152" t="s">
        <v>228</v>
      </c>
      <c r="E212" s="166" t="s">
        <v>1</v>
      </c>
      <c r="F212" s="167" t="s">
        <v>689</v>
      </c>
      <c r="H212" s="168">
        <v>0</v>
      </c>
      <c r="I212" s="169"/>
      <c r="L212" s="165"/>
      <c r="M212" s="170"/>
      <c r="T212" s="171"/>
      <c r="AT212" s="166" t="s">
        <v>228</v>
      </c>
      <c r="AU212" s="166" t="s">
        <v>96</v>
      </c>
      <c r="AV212" s="14" t="s">
        <v>96</v>
      </c>
      <c r="AW212" s="14" t="s">
        <v>42</v>
      </c>
      <c r="AX212" s="14" t="s">
        <v>87</v>
      </c>
      <c r="AY212" s="166" t="s">
        <v>219</v>
      </c>
    </row>
    <row r="213" spans="2:65" s="13" customFormat="1" ht="11.25">
      <c r="B213" s="158"/>
      <c r="D213" s="152" t="s">
        <v>228</v>
      </c>
      <c r="E213" s="159" t="s">
        <v>586</v>
      </c>
      <c r="F213" s="160" t="s">
        <v>703</v>
      </c>
      <c r="H213" s="161">
        <v>95.364000000000004</v>
      </c>
      <c r="I213" s="162"/>
      <c r="L213" s="158"/>
      <c r="M213" s="163"/>
      <c r="T213" s="164"/>
      <c r="AT213" s="159" t="s">
        <v>228</v>
      </c>
      <c r="AU213" s="159" t="s">
        <v>96</v>
      </c>
      <c r="AV213" s="13" t="s">
        <v>236</v>
      </c>
      <c r="AW213" s="13" t="s">
        <v>42</v>
      </c>
      <c r="AX213" s="13" t="s">
        <v>87</v>
      </c>
      <c r="AY213" s="159" t="s">
        <v>219</v>
      </c>
    </row>
    <row r="214" spans="2:65" s="12" customFormat="1" ht="11.25">
      <c r="B214" s="151"/>
      <c r="D214" s="152" t="s">
        <v>228</v>
      </c>
      <c r="E214" s="153" t="s">
        <v>1</v>
      </c>
      <c r="F214" s="154" t="s">
        <v>704</v>
      </c>
      <c r="H214" s="153" t="s">
        <v>1</v>
      </c>
      <c r="I214" s="155"/>
      <c r="L214" s="151"/>
      <c r="M214" s="156"/>
      <c r="T214" s="157"/>
      <c r="AT214" s="153" t="s">
        <v>228</v>
      </c>
      <c r="AU214" s="153" t="s">
        <v>96</v>
      </c>
      <c r="AV214" s="12" t="s">
        <v>94</v>
      </c>
      <c r="AW214" s="12" t="s">
        <v>42</v>
      </c>
      <c r="AX214" s="12" t="s">
        <v>87</v>
      </c>
      <c r="AY214" s="153" t="s">
        <v>219</v>
      </c>
    </row>
    <row r="215" spans="2:65" s="14" customFormat="1" ht="11.25">
      <c r="B215" s="165"/>
      <c r="D215" s="152" t="s">
        <v>228</v>
      </c>
      <c r="E215" s="166" t="s">
        <v>1</v>
      </c>
      <c r="F215" s="167" t="s">
        <v>705</v>
      </c>
      <c r="H215" s="168">
        <v>9.5359999999999996</v>
      </c>
      <c r="I215" s="169"/>
      <c r="L215" s="165"/>
      <c r="M215" s="170"/>
      <c r="T215" s="171"/>
      <c r="AT215" s="166" t="s">
        <v>228</v>
      </c>
      <c r="AU215" s="166" t="s">
        <v>96</v>
      </c>
      <c r="AV215" s="14" t="s">
        <v>96</v>
      </c>
      <c r="AW215" s="14" t="s">
        <v>42</v>
      </c>
      <c r="AX215" s="14" t="s">
        <v>87</v>
      </c>
      <c r="AY215" s="166" t="s">
        <v>219</v>
      </c>
    </row>
    <row r="216" spans="2:65" s="15" customFormat="1" ht="11.25">
      <c r="B216" s="172"/>
      <c r="D216" s="152" t="s">
        <v>228</v>
      </c>
      <c r="E216" s="173" t="s">
        <v>576</v>
      </c>
      <c r="F216" s="174" t="s">
        <v>262</v>
      </c>
      <c r="H216" s="175">
        <v>104.9</v>
      </c>
      <c r="I216" s="176"/>
      <c r="L216" s="172"/>
      <c r="M216" s="177"/>
      <c r="T216" s="178"/>
      <c r="AT216" s="173" t="s">
        <v>228</v>
      </c>
      <c r="AU216" s="173" t="s">
        <v>96</v>
      </c>
      <c r="AV216" s="15" t="s">
        <v>226</v>
      </c>
      <c r="AW216" s="15" t="s">
        <v>42</v>
      </c>
      <c r="AX216" s="15" t="s">
        <v>94</v>
      </c>
      <c r="AY216" s="173" t="s">
        <v>219</v>
      </c>
    </row>
    <row r="217" spans="2:65" s="1" customFormat="1" ht="21.75" customHeight="1">
      <c r="B217" s="33"/>
      <c r="C217" s="138" t="s">
        <v>170</v>
      </c>
      <c r="D217" s="138" t="s">
        <v>221</v>
      </c>
      <c r="E217" s="139" t="s">
        <v>706</v>
      </c>
      <c r="F217" s="140" t="s">
        <v>707</v>
      </c>
      <c r="G217" s="141" t="s">
        <v>272</v>
      </c>
      <c r="H217" s="142">
        <v>10.016999999999999</v>
      </c>
      <c r="I217" s="143"/>
      <c r="J217" s="144">
        <f>ROUND(I217*H217,2)</f>
        <v>0</v>
      </c>
      <c r="K217" s="140" t="s">
        <v>254</v>
      </c>
      <c r="L217" s="33"/>
      <c r="M217" s="145" t="s">
        <v>1</v>
      </c>
      <c r="N217" s="146" t="s">
        <v>52</v>
      </c>
      <c r="P217" s="147">
        <f>O217*H217</f>
        <v>0</v>
      </c>
      <c r="Q217" s="147">
        <v>0</v>
      </c>
      <c r="R217" s="147">
        <f>Q217*H217</f>
        <v>0</v>
      </c>
      <c r="S217" s="147">
        <v>0</v>
      </c>
      <c r="T217" s="148">
        <f>S217*H217</f>
        <v>0</v>
      </c>
      <c r="AR217" s="149" t="s">
        <v>226</v>
      </c>
      <c r="AT217" s="149" t="s">
        <v>221</v>
      </c>
      <c r="AU217" s="149" t="s">
        <v>96</v>
      </c>
      <c r="AY217" s="17" t="s">
        <v>219</v>
      </c>
      <c r="BE217" s="150">
        <f>IF(N217="základní",J217,0)</f>
        <v>0</v>
      </c>
      <c r="BF217" s="150">
        <f>IF(N217="snížená",J217,0)</f>
        <v>0</v>
      </c>
      <c r="BG217" s="150">
        <f>IF(N217="zákl. přenesená",J217,0)</f>
        <v>0</v>
      </c>
      <c r="BH217" s="150">
        <f>IF(N217="sníž. přenesená",J217,0)</f>
        <v>0</v>
      </c>
      <c r="BI217" s="150">
        <f>IF(N217="nulová",J217,0)</f>
        <v>0</v>
      </c>
      <c r="BJ217" s="17" t="s">
        <v>94</v>
      </c>
      <c r="BK217" s="150">
        <f>ROUND(I217*H217,2)</f>
        <v>0</v>
      </c>
      <c r="BL217" s="17" t="s">
        <v>226</v>
      </c>
      <c r="BM217" s="149" t="s">
        <v>708</v>
      </c>
    </row>
    <row r="218" spans="2:65" s="1" customFormat="1" ht="11.25">
      <c r="B218" s="33"/>
      <c r="D218" s="179" t="s">
        <v>256</v>
      </c>
      <c r="F218" s="180" t="s">
        <v>709</v>
      </c>
      <c r="I218" s="181"/>
      <c r="L218" s="33"/>
      <c r="M218" s="182"/>
      <c r="T218" s="57"/>
      <c r="AT218" s="17" t="s">
        <v>256</v>
      </c>
      <c r="AU218" s="17" t="s">
        <v>96</v>
      </c>
    </row>
    <row r="219" spans="2:65" s="12" customFormat="1" ht="11.25">
      <c r="B219" s="151"/>
      <c r="D219" s="152" t="s">
        <v>228</v>
      </c>
      <c r="E219" s="153" t="s">
        <v>1</v>
      </c>
      <c r="F219" s="154" t="s">
        <v>710</v>
      </c>
      <c r="H219" s="153" t="s">
        <v>1</v>
      </c>
      <c r="I219" s="155"/>
      <c r="L219" s="151"/>
      <c r="M219" s="156"/>
      <c r="T219" s="157"/>
      <c r="AT219" s="153" t="s">
        <v>228</v>
      </c>
      <c r="AU219" s="153" t="s">
        <v>96</v>
      </c>
      <c r="AV219" s="12" t="s">
        <v>94</v>
      </c>
      <c r="AW219" s="12" t="s">
        <v>42</v>
      </c>
      <c r="AX219" s="12" t="s">
        <v>87</v>
      </c>
      <c r="AY219" s="153" t="s">
        <v>219</v>
      </c>
    </row>
    <row r="220" spans="2:65" s="14" customFormat="1" ht="11.25">
      <c r="B220" s="165"/>
      <c r="D220" s="152" t="s">
        <v>228</v>
      </c>
      <c r="E220" s="166" t="s">
        <v>1</v>
      </c>
      <c r="F220" s="167" t="s">
        <v>711</v>
      </c>
      <c r="H220" s="168">
        <v>10.016999999999999</v>
      </c>
      <c r="I220" s="169"/>
      <c r="L220" s="165"/>
      <c r="M220" s="170"/>
      <c r="T220" s="171"/>
      <c r="AT220" s="166" t="s">
        <v>228</v>
      </c>
      <c r="AU220" s="166" t="s">
        <v>96</v>
      </c>
      <c r="AV220" s="14" t="s">
        <v>96</v>
      </c>
      <c r="AW220" s="14" t="s">
        <v>42</v>
      </c>
      <c r="AX220" s="14" t="s">
        <v>87</v>
      </c>
      <c r="AY220" s="166" t="s">
        <v>219</v>
      </c>
    </row>
    <row r="221" spans="2:65" s="15" customFormat="1" ht="11.25">
      <c r="B221" s="172"/>
      <c r="D221" s="152" t="s">
        <v>228</v>
      </c>
      <c r="E221" s="173" t="s">
        <v>591</v>
      </c>
      <c r="F221" s="174" t="s">
        <v>262</v>
      </c>
      <c r="H221" s="175">
        <v>10.016999999999999</v>
      </c>
      <c r="I221" s="176"/>
      <c r="L221" s="172"/>
      <c r="M221" s="177"/>
      <c r="T221" s="178"/>
      <c r="AT221" s="173" t="s">
        <v>228</v>
      </c>
      <c r="AU221" s="173" t="s">
        <v>96</v>
      </c>
      <c r="AV221" s="15" t="s">
        <v>226</v>
      </c>
      <c r="AW221" s="15" t="s">
        <v>42</v>
      </c>
      <c r="AX221" s="15" t="s">
        <v>94</v>
      </c>
      <c r="AY221" s="173" t="s">
        <v>219</v>
      </c>
    </row>
    <row r="222" spans="2:65" s="1" customFormat="1" ht="21.75" customHeight="1">
      <c r="B222" s="33"/>
      <c r="C222" s="138" t="s">
        <v>323</v>
      </c>
      <c r="D222" s="138" t="s">
        <v>221</v>
      </c>
      <c r="E222" s="139" t="s">
        <v>270</v>
      </c>
      <c r="F222" s="140" t="s">
        <v>271</v>
      </c>
      <c r="G222" s="141" t="s">
        <v>272</v>
      </c>
      <c r="H222" s="142">
        <v>122.136</v>
      </c>
      <c r="I222" s="143"/>
      <c r="J222" s="144">
        <f>ROUND(I222*H222,2)</f>
        <v>0</v>
      </c>
      <c r="K222" s="140" t="s">
        <v>254</v>
      </c>
      <c r="L222" s="33"/>
      <c r="M222" s="145" t="s">
        <v>1</v>
      </c>
      <c r="N222" s="146" t="s">
        <v>52</v>
      </c>
      <c r="P222" s="147">
        <f>O222*H222</f>
        <v>0</v>
      </c>
      <c r="Q222" s="147">
        <v>0</v>
      </c>
      <c r="R222" s="147">
        <f>Q222*H222</f>
        <v>0</v>
      </c>
      <c r="S222" s="147">
        <v>0</v>
      </c>
      <c r="T222" s="148">
        <f>S222*H222</f>
        <v>0</v>
      </c>
      <c r="AR222" s="149" t="s">
        <v>226</v>
      </c>
      <c r="AT222" s="149" t="s">
        <v>221</v>
      </c>
      <c r="AU222" s="149" t="s">
        <v>96</v>
      </c>
      <c r="AY222" s="17" t="s">
        <v>219</v>
      </c>
      <c r="BE222" s="150">
        <f>IF(N222="základní",J222,0)</f>
        <v>0</v>
      </c>
      <c r="BF222" s="150">
        <f>IF(N222="snížená",J222,0)</f>
        <v>0</v>
      </c>
      <c r="BG222" s="150">
        <f>IF(N222="zákl. přenesená",J222,0)</f>
        <v>0</v>
      </c>
      <c r="BH222" s="150">
        <f>IF(N222="sníž. přenesená",J222,0)</f>
        <v>0</v>
      </c>
      <c r="BI222" s="150">
        <f>IF(N222="nulová",J222,0)</f>
        <v>0</v>
      </c>
      <c r="BJ222" s="17" t="s">
        <v>94</v>
      </c>
      <c r="BK222" s="150">
        <f>ROUND(I222*H222,2)</f>
        <v>0</v>
      </c>
      <c r="BL222" s="17" t="s">
        <v>226</v>
      </c>
      <c r="BM222" s="149" t="s">
        <v>712</v>
      </c>
    </row>
    <row r="223" spans="2:65" s="1" customFormat="1" ht="11.25">
      <c r="B223" s="33"/>
      <c r="D223" s="179" t="s">
        <v>256</v>
      </c>
      <c r="F223" s="180" t="s">
        <v>274</v>
      </c>
      <c r="I223" s="181"/>
      <c r="L223" s="33"/>
      <c r="M223" s="182"/>
      <c r="T223" s="57"/>
      <c r="AT223" s="17" t="s">
        <v>256</v>
      </c>
      <c r="AU223" s="17" t="s">
        <v>96</v>
      </c>
    </row>
    <row r="224" spans="2:65" s="12" customFormat="1" ht="11.25">
      <c r="B224" s="151"/>
      <c r="D224" s="152" t="s">
        <v>228</v>
      </c>
      <c r="E224" s="153" t="s">
        <v>1</v>
      </c>
      <c r="F224" s="154" t="s">
        <v>713</v>
      </c>
      <c r="H224" s="153" t="s">
        <v>1</v>
      </c>
      <c r="I224" s="155"/>
      <c r="L224" s="151"/>
      <c r="M224" s="156"/>
      <c r="T224" s="157"/>
      <c r="AT224" s="153" t="s">
        <v>228</v>
      </c>
      <c r="AU224" s="153" t="s">
        <v>96</v>
      </c>
      <c r="AV224" s="12" t="s">
        <v>94</v>
      </c>
      <c r="AW224" s="12" t="s">
        <v>42</v>
      </c>
      <c r="AX224" s="12" t="s">
        <v>87</v>
      </c>
      <c r="AY224" s="153" t="s">
        <v>219</v>
      </c>
    </row>
    <row r="225" spans="2:65" s="14" customFormat="1" ht="11.25">
      <c r="B225" s="165"/>
      <c r="D225" s="152" t="s">
        <v>228</v>
      </c>
      <c r="E225" s="166" t="s">
        <v>1</v>
      </c>
      <c r="F225" s="167" t="s">
        <v>597</v>
      </c>
      <c r="H225" s="168">
        <v>12.587999999999999</v>
      </c>
      <c r="I225" s="169"/>
      <c r="L225" s="165"/>
      <c r="M225" s="170"/>
      <c r="T225" s="171"/>
      <c r="AT225" s="166" t="s">
        <v>228</v>
      </c>
      <c r="AU225" s="166" t="s">
        <v>96</v>
      </c>
      <c r="AV225" s="14" t="s">
        <v>96</v>
      </c>
      <c r="AW225" s="14" t="s">
        <v>42</v>
      </c>
      <c r="AX225" s="14" t="s">
        <v>87</v>
      </c>
      <c r="AY225" s="166" t="s">
        <v>219</v>
      </c>
    </row>
    <row r="226" spans="2:65" s="14" customFormat="1" ht="11.25">
      <c r="B226" s="165"/>
      <c r="D226" s="152" t="s">
        <v>228</v>
      </c>
      <c r="E226" s="166" t="s">
        <v>1</v>
      </c>
      <c r="F226" s="167" t="s">
        <v>602</v>
      </c>
      <c r="H226" s="168">
        <v>87.156000000000006</v>
      </c>
      <c r="I226" s="169"/>
      <c r="L226" s="165"/>
      <c r="M226" s="170"/>
      <c r="T226" s="171"/>
      <c r="AT226" s="166" t="s">
        <v>228</v>
      </c>
      <c r="AU226" s="166" t="s">
        <v>96</v>
      </c>
      <c r="AV226" s="14" t="s">
        <v>96</v>
      </c>
      <c r="AW226" s="14" t="s">
        <v>42</v>
      </c>
      <c r="AX226" s="14" t="s">
        <v>87</v>
      </c>
      <c r="AY226" s="166" t="s">
        <v>219</v>
      </c>
    </row>
    <row r="227" spans="2:65" s="14" customFormat="1" ht="11.25">
      <c r="B227" s="165"/>
      <c r="D227" s="152" t="s">
        <v>228</v>
      </c>
      <c r="E227" s="166" t="s">
        <v>1</v>
      </c>
      <c r="F227" s="167" t="s">
        <v>714</v>
      </c>
      <c r="H227" s="168">
        <v>12.375</v>
      </c>
      <c r="I227" s="169"/>
      <c r="L227" s="165"/>
      <c r="M227" s="170"/>
      <c r="T227" s="171"/>
      <c r="AT227" s="166" t="s">
        <v>228</v>
      </c>
      <c r="AU227" s="166" t="s">
        <v>96</v>
      </c>
      <c r="AV227" s="14" t="s">
        <v>96</v>
      </c>
      <c r="AW227" s="14" t="s">
        <v>42</v>
      </c>
      <c r="AX227" s="14" t="s">
        <v>87</v>
      </c>
      <c r="AY227" s="166" t="s">
        <v>219</v>
      </c>
    </row>
    <row r="228" spans="2:65" s="13" customFormat="1" ht="11.25">
      <c r="B228" s="158"/>
      <c r="D228" s="152" t="s">
        <v>228</v>
      </c>
      <c r="E228" s="159" t="s">
        <v>1</v>
      </c>
      <c r="F228" s="160" t="s">
        <v>242</v>
      </c>
      <c r="H228" s="161">
        <v>112.119</v>
      </c>
      <c r="I228" s="162"/>
      <c r="L228" s="158"/>
      <c r="M228" s="163"/>
      <c r="T228" s="164"/>
      <c r="AT228" s="159" t="s">
        <v>228</v>
      </c>
      <c r="AU228" s="159" t="s">
        <v>96</v>
      </c>
      <c r="AV228" s="13" t="s">
        <v>236</v>
      </c>
      <c r="AW228" s="13" t="s">
        <v>42</v>
      </c>
      <c r="AX228" s="13" t="s">
        <v>87</v>
      </c>
      <c r="AY228" s="159" t="s">
        <v>219</v>
      </c>
    </row>
    <row r="229" spans="2:65" s="14" customFormat="1" ht="11.25">
      <c r="B229" s="165"/>
      <c r="D229" s="152" t="s">
        <v>228</v>
      </c>
      <c r="E229" s="166" t="s">
        <v>1</v>
      </c>
      <c r="F229" s="167" t="s">
        <v>591</v>
      </c>
      <c r="H229" s="168">
        <v>10.016999999999999</v>
      </c>
      <c r="I229" s="169"/>
      <c r="L229" s="165"/>
      <c r="M229" s="170"/>
      <c r="T229" s="171"/>
      <c r="AT229" s="166" t="s">
        <v>228</v>
      </c>
      <c r="AU229" s="166" t="s">
        <v>96</v>
      </c>
      <c r="AV229" s="14" t="s">
        <v>96</v>
      </c>
      <c r="AW229" s="14" t="s">
        <v>42</v>
      </c>
      <c r="AX229" s="14" t="s">
        <v>87</v>
      </c>
      <c r="AY229" s="166" t="s">
        <v>219</v>
      </c>
    </row>
    <row r="230" spans="2:65" s="15" customFormat="1" ht="11.25">
      <c r="B230" s="172"/>
      <c r="D230" s="152" t="s">
        <v>228</v>
      </c>
      <c r="E230" s="173" t="s">
        <v>584</v>
      </c>
      <c r="F230" s="174" t="s">
        <v>262</v>
      </c>
      <c r="H230" s="175">
        <v>122.136</v>
      </c>
      <c r="I230" s="176"/>
      <c r="L230" s="172"/>
      <c r="M230" s="177"/>
      <c r="T230" s="178"/>
      <c r="AT230" s="173" t="s">
        <v>228</v>
      </c>
      <c r="AU230" s="173" t="s">
        <v>96</v>
      </c>
      <c r="AV230" s="15" t="s">
        <v>226</v>
      </c>
      <c r="AW230" s="15" t="s">
        <v>42</v>
      </c>
      <c r="AX230" s="15" t="s">
        <v>94</v>
      </c>
      <c r="AY230" s="173" t="s">
        <v>219</v>
      </c>
    </row>
    <row r="231" spans="2:65" s="1" customFormat="1" ht="21.75" customHeight="1">
      <c r="B231" s="33"/>
      <c r="C231" s="138" t="s">
        <v>8</v>
      </c>
      <c r="D231" s="138" t="s">
        <v>221</v>
      </c>
      <c r="E231" s="139" t="s">
        <v>715</v>
      </c>
      <c r="F231" s="140" t="s">
        <v>716</v>
      </c>
      <c r="G231" s="141" t="s">
        <v>272</v>
      </c>
      <c r="H231" s="142">
        <v>238.875</v>
      </c>
      <c r="I231" s="143"/>
      <c r="J231" s="144">
        <f>ROUND(I231*H231,2)</f>
        <v>0</v>
      </c>
      <c r="K231" s="140" t="s">
        <v>254</v>
      </c>
      <c r="L231" s="33"/>
      <c r="M231" s="145" t="s">
        <v>1</v>
      </c>
      <c r="N231" s="146" t="s">
        <v>52</v>
      </c>
      <c r="P231" s="147">
        <f>O231*H231</f>
        <v>0</v>
      </c>
      <c r="Q231" s="147">
        <v>0</v>
      </c>
      <c r="R231" s="147">
        <f>Q231*H231</f>
        <v>0</v>
      </c>
      <c r="S231" s="147">
        <v>0</v>
      </c>
      <c r="T231" s="148">
        <f>S231*H231</f>
        <v>0</v>
      </c>
      <c r="AR231" s="149" t="s">
        <v>226</v>
      </c>
      <c r="AT231" s="149" t="s">
        <v>221</v>
      </c>
      <c r="AU231" s="149" t="s">
        <v>96</v>
      </c>
      <c r="AY231" s="17" t="s">
        <v>219</v>
      </c>
      <c r="BE231" s="150">
        <f>IF(N231="základní",J231,0)</f>
        <v>0</v>
      </c>
      <c r="BF231" s="150">
        <f>IF(N231="snížená",J231,0)</f>
        <v>0</v>
      </c>
      <c r="BG231" s="150">
        <f>IF(N231="zákl. přenesená",J231,0)</f>
        <v>0</v>
      </c>
      <c r="BH231" s="150">
        <f>IF(N231="sníž. přenesená",J231,0)</f>
        <v>0</v>
      </c>
      <c r="BI231" s="150">
        <f>IF(N231="nulová",J231,0)</f>
        <v>0</v>
      </c>
      <c r="BJ231" s="17" t="s">
        <v>94</v>
      </c>
      <c r="BK231" s="150">
        <f>ROUND(I231*H231,2)</f>
        <v>0</v>
      </c>
      <c r="BL231" s="17" t="s">
        <v>226</v>
      </c>
      <c r="BM231" s="149" t="s">
        <v>717</v>
      </c>
    </row>
    <row r="232" spans="2:65" s="1" customFormat="1" ht="11.25">
      <c r="B232" s="33"/>
      <c r="D232" s="179" t="s">
        <v>256</v>
      </c>
      <c r="F232" s="180" t="s">
        <v>718</v>
      </c>
      <c r="I232" s="181"/>
      <c r="L232" s="33"/>
      <c r="M232" s="182"/>
      <c r="T232" s="57"/>
      <c r="AT232" s="17" t="s">
        <v>256</v>
      </c>
      <c r="AU232" s="17" t="s">
        <v>96</v>
      </c>
    </row>
    <row r="233" spans="2:65" s="12" customFormat="1" ht="11.25">
      <c r="B233" s="151"/>
      <c r="D233" s="152" t="s">
        <v>228</v>
      </c>
      <c r="E233" s="153" t="s">
        <v>1</v>
      </c>
      <c r="F233" s="154" t="s">
        <v>713</v>
      </c>
      <c r="H233" s="153" t="s">
        <v>1</v>
      </c>
      <c r="I233" s="155"/>
      <c r="L233" s="151"/>
      <c r="M233" s="156"/>
      <c r="T233" s="157"/>
      <c r="AT233" s="153" t="s">
        <v>228</v>
      </c>
      <c r="AU233" s="153" t="s">
        <v>96</v>
      </c>
      <c r="AV233" s="12" t="s">
        <v>94</v>
      </c>
      <c r="AW233" s="12" t="s">
        <v>42</v>
      </c>
      <c r="AX233" s="12" t="s">
        <v>87</v>
      </c>
      <c r="AY233" s="153" t="s">
        <v>219</v>
      </c>
    </row>
    <row r="234" spans="2:65" s="14" customFormat="1" ht="11.25">
      <c r="B234" s="165"/>
      <c r="D234" s="152" t="s">
        <v>228</v>
      </c>
      <c r="E234" s="166" t="s">
        <v>1</v>
      </c>
      <c r="F234" s="167" t="s">
        <v>599</v>
      </c>
      <c r="H234" s="168">
        <v>2.9750000000000001</v>
      </c>
      <c r="I234" s="169"/>
      <c r="L234" s="165"/>
      <c r="M234" s="170"/>
      <c r="T234" s="171"/>
      <c r="AT234" s="166" t="s">
        <v>228</v>
      </c>
      <c r="AU234" s="166" t="s">
        <v>96</v>
      </c>
      <c r="AV234" s="14" t="s">
        <v>96</v>
      </c>
      <c r="AW234" s="14" t="s">
        <v>42</v>
      </c>
      <c r="AX234" s="14" t="s">
        <v>87</v>
      </c>
      <c r="AY234" s="166" t="s">
        <v>219</v>
      </c>
    </row>
    <row r="235" spans="2:65" s="13" customFormat="1" ht="11.25">
      <c r="B235" s="158"/>
      <c r="D235" s="152" t="s">
        <v>228</v>
      </c>
      <c r="E235" s="159" t="s">
        <v>580</v>
      </c>
      <c r="F235" s="160" t="s">
        <v>242</v>
      </c>
      <c r="H235" s="161">
        <v>2.9750000000000001</v>
      </c>
      <c r="I235" s="162"/>
      <c r="L235" s="158"/>
      <c r="M235" s="163"/>
      <c r="T235" s="164"/>
      <c r="AT235" s="159" t="s">
        <v>228</v>
      </c>
      <c r="AU235" s="159" t="s">
        <v>96</v>
      </c>
      <c r="AV235" s="13" t="s">
        <v>236</v>
      </c>
      <c r="AW235" s="13" t="s">
        <v>42</v>
      </c>
      <c r="AX235" s="13" t="s">
        <v>87</v>
      </c>
      <c r="AY235" s="159" t="s">
        <v>219</v>
      </c>
    </row>
    <row r="236" spans="2:65" s="14" customFormat="1" ht="11.25">
      <c r="B236" s="165"/>
      <c r="D236" s="152" t="s">
        <v>228</v>
      </c>
      <c r="E236" s="166" t="s">
        <v>1</v>
      </c>
      <c r="F236" s="167" t="s">
        <v>595</v>
      </c>
      <c r="H236" s="168">
        <v>29.372</v>
      </c>
      <c r="I236" s="169"/>
      <c r="L236" s="165"/>
      <c r="M236" s="170"/>
      <c r="T236" s="171"/>
      <c r="AT236" s="166" t="s">
        <v>228</v>
      </c>
      <c r="AU236" s="166" t="s">
        <v>96</v>
      </c>
      <c r="AV236" s="14" t="s">
        <v>96</v>
      </c>
      <c r="AW236" s="14" t="s">
        <v>42</v>
      </c>
      <c r="AX236" s="14" t="s">
        <v>87</v>
      </c>
      <c r="AY236" s="166" t="s">
        <v>219</v>
      </c>
    </row>
    <row r="237" spans="2:65" s="14" customFormat="1" ht="11.25">
      <c r="B237" s="165"/>
      <c r="D237" s="152" t="s">
        <v>228</v>
      </c>
      <c r="E237" s="166" t="s">
        <v>1</v>
      </c>
      <c r="F237" s="167" t="s">
        <v>600</v>
      </c>
      <c r="H237" s="168">
        <v>206.52799999999999</v>
      </c>
      <c r="I237" s="169"/>
      <c r="L237" s="165"/>
      <c r="M237" s="170"/>
      <c r="T237" s="171"/>
      <c r="AT237" s="166" t="s">
        <v>228</v>
      </c>
      <c r="AU237" s="166" t="s">
        <v>96</v>
      </c>
      <c r="AV237" s="14" t="s">
        <v>96</v>
      </c>
      <c r="AW237" s="14" t="s">
        <v>42</v>
      </c>
      <c r="AX237" s="14" t="s">
        <v>87</v>
      </c>
      <c r="AY237" s="166" t="s">
        <v>219</v>
      </c>
    </row>
    <row r="238" spans="2:65" s="13" customFormat="1" ht="11.25">
      <c r="B238" s="158"/>
      <c r="D238" s="152" t="s">
        <v>228</v>
      </c>
      <c r="E238" s="159" t="s">
        <v>582</v>
      </c>
      <c r="F238" s="160" t="s">
        <v>242</v>
      </c>
      <c r="H238" s="161">
        <v>235.9</v>
      </c>
      <c r="I238" s="162"/>
      <c r="L238" s="158"/>
      <c r="M238" s="163"/>
      <c r="T238" s="164"/>
      <c r="AT238" s="159" t="s">
        <v>228</v>
      </c>
      <c r="AU238" s="159" t="s">
        <v>96</v>
      </c>
      <c r="AV238" s="13" t="s">
        <v>236</v>
      </c>
      <c r="AW238" s="13" t="s">
        <v>42</v>
      </c>
      <c r="AX238" s="13" t="s">
        <v>87</v>
      </c>
      <c r="AY238" s="159" t="s">
        <v>219</v>
      </c>
    </row>
    <row r="239" spans="2:65" s="15" customFormat="1" ht="11.25">
      <c r="B239" s="172"/>
      <c r="D239" s="152" t="s">
        <v>228</v>
      </c>
      <c r="E239" s="173" t="s">
        <v>1</v>
      </c>
      <c r="F239" s="174" t="s">
        <v>262</v>
      </c>
      <c r="H239" s="175">
        <v>238.875</v>
      </c>
      <c r="I239" s="176"/>
      <c r="L239" s="172"/>
      <c r="M239" s="177"/>
      <c r="T239" s="178"/>
      <c r="AT239" s="173" t="s">
        <v>228</v>
      </c>
      <c r="AU239" s="173" t="s">
        <v>96</v>
      </c>
      <c r="AV239" s="15" t="s">
        <v>226</v>
      </c>
      <c r="AW239" s="15" t="s">
        <v>42</v>
      </c>
      <c r="AX239" s="15" t="s">
        <v>94</v>
      </c>
      <c r="AY239" s="173" t="s">
        <v>219</v>
      </c>
    </row>
    <row r="240" spans="2:65" s="1" customFormat="1" ht="16.5" customHeight="1">
      <c r="B240" s="33"/>
      <c r="C240" s="138" t="s">
        <v>338</v>
      </c>
      <c r="D240" s="138" t="s">
        <v>221</v>
      </c>
      <c r="E240" s="139" t="s">
        <v>719</v>
      </c>
      <c r="F240" s="140" t="s">
        <v>720</v>
      </c>
      <c r="G240" s="141" t="s">
        <v>272</v>
      </c>
      <c r="H240" s="142">
        <v>24.963000000000001</v>
      </c>
      <c r="I240" s="143"/>
      <c r="J240" s="144">
        <f>ROUND(I240*H240,2)</f>
        <v>0</v>
      </c>
      <c r="K240" s="140" t="s">
        <v>254</v>
      </c>
      <c r="L240" s="33"/>
      <c r="M240" s="145" t="s">
        <v>1</v>
      </c>
      <c r="N240" s="146" t="s">
        <v>52</v>
      </c>
      <c r="P240" s="147">
        <f>O240*H240</f>
        <v>0</v>
      </c>
      <c r="Q240" s="147">
        <v>0</v>
      </c>
      <c r="R240" s="147">
        <f>Q240*H240</f>
        <v>0</v>
      </c>
      <c r="S240" s="147">
        <v>0</v>
      </c>
      <c r="T240" s="148">
        <f>S240*H240</f>
        <v>0</v>
      </c>
      <c r="AR240" s="149" t="s">
        <v>226</v>
      </c>
      <c r="AT240" s="149" t="s">
        <v>221</v>
      </c>
      <c r="AU240" s="149" t="s">
        <v>96</v>
      </c>
      <c r="AY240" s="17" t="s">
        <v>219</v>
      </c>
      <c r="BE240" s="150">
        <f>IF(N240="základní",J240,0)</f>
        <v>0</v>
      </c>
      <c r="BF240" s="150">
        <f>IF(N240="snížená",J240,0)</f>
        <v>0</v>
      </c>
      <c r="BG240" s="150">
        <f>IF(N240="zákl. přenesená",J240,0)</f>
        <v>0</v>
      </c>
      <c r="BH240" s="150">
        <f>IF(N240="sníž. přenesená",J240,0)</f>
        <v>0</v>
      </c>
      <c r="BI240" s="150">
        <f>IF(N240="nulová",J240,0)</f>
        <v>0</v>
      </c>
      <c r="BJ240" s="17" t="s">
        <v>94</v>
      </c>
      <c r="BK240" s="150">
        <f>ROUND(I240*H240,2)</f>
        <v>0</v>
      </c>
      <c r="BL240" s="17" t="s">
        <v>226</v>
      </c>
      <c r="BM240" s="149" t="s">
        <v>721</v>
      </c>
    </row>
    <row r="241" spans="2:65" s="1" customFormat="1" ht="11.25">
      <c r="B241" s="33"/>
      <c r="D241" s="179" t="s">
        <v>256</v>
      </c>
      <c r="F241" s="180" t="s">
        <v>722</v>
      </c>
      <c r="I241" s="181"/>
      <c r="L241" s="33"/>
      <c r="M241" s="182"/>
      <c r="T241" s="57"/>
      <c r="AT241" s="17" t="s">
        <v>256</v>
      </c>
      <c r="AU241" s="17" t="s">
        <v>96</v>
      </c>
    </row>
    <row r="242" spans="2:65" s="12" customFormat="1" ht="11.25">
      <c r="B242" s="151"/>
      <c r="D242" s="152" t="s">
        <v>228</v>
      </c>
      <c r="E242" s="153" t="s">
        <v>1</v>
      </c>
      <c r="F242" s="154" t="s">
        <v>723</v>
      </c>
      <c r="H242" s="153" t="s">
        <v>1</v>
      </c>
      <c r="I242" s="155"/>
      <c r="L242" s="151"/>
      <c r="M242" s="156"/>
      <c r="T242" s="157"/>
      <c r="AT242" s="153" t="s">
        <v>228</v>
      </c>
      <c r="AU242" s="153" t="s">
        <v>96</v>
      </c>
      <c r="AV242" s="12" t="s">
        <v>94</v>
      </c>
      <c r="AW242" s="12" t="s">
        <v>42</v>
      </c>
      <c r="AX242" s="12" t="s">
        <v>87</v>
      </c>
      <c r="AY242" s="153" t="s">
        <v>219</v>
      </c>
    </row>
    <row r="243" spans="2:65" s="14" customFormat="1" ht="11.25">
      <c r="B243" s="165"/>
      <c r="D243" s="152" t="s">
        <v>228</v>
      </c>
      <c r="E243" s="166" t="s">
        <v>1</v>
      </c>
      <c r="F243" s="167" t="s">
        <v>597</v>
      </c>
      <c r="H243" s="168">
        <v>12.587999999999999</v>
      </c>
      <c r="I243" s="169"/>
      <c r="L243" s="165"/>
      <c r="M243" s="170"/>
      <c r="T243" s="171"/>
      <c r="AT243" s="166" t="s">
        <v>228</v>
      </c>
      <c r="AU243" s="166" t="s">
        <v>96</v>
      </c>
      <c r="AV243" s="14" t="s">
        <v>96</v>
      </c>
      <c r="AW243" s="14" t="s">
        <v>42</v>
      </c>
      <c r="AX243" s="14" t="s">
        <v>87</v>
      </c>
      <c r="AY243" s="166" t="s">
        <v>219</v>
      </c>
    </row>
    <row r="244" spans="2:65" s="12" customFormat="1" ht="11.25">
      <c r="B244" s="151"/>
      <c r="D244" s="152" t="s">
        <v>228</v>
      </c>
      <c r="E244" s="153" t="s">
        <v>1</v>
      </c>
      <c r="F244" s="154" t="s">
        <v>724</v>
      </c>
      <c r="H244" s="153" t="s">
        <v>1</v>
      </c>
      <c r="I244" s="155"/>
      <c r="L244" s="151"/>
      <c r="M244" s="156"/>
      <c r="T244" s="157"/>
      <c r="AT244" s="153" t="s">
        <v>228</v>
      </c>
      <c r="AU244" s="153" t="s">
        <v>96</v>
      </c>
      <c r="AV244" s="12" t="s">
        <v>94</v>
      </c>
      <c r="AW244" s="12" t="s">
        <v>42</v>
      </c>
      <c r="AX244" s="12" t="s">
        <v>87</v>
      </c>
      <c r="AY244" s="153" t="s">
        <v>219</v>
      </c>
    </row>
    <row r="245" spans="2:65" s="14" customFormat="1" ht="11.25">
      <c r="B245" s="165"/>
      <c r="D245" s="152" t="s">
        <v>228</v>
      </c>
      <c r="E245" s="166" t="s">
        <v>1</v>
      </c>
      <c r="F245" s="167" t="s">
        <v>714</v>
      </c>
      <c r="H245" s="168">
        <v>12.375</v>
      </c>
      <c r="I245" s="169"/>
      <c r="L245" s="165"/>
      <c r="M245" s="170"/>
      <c r="T245" s="171"/>
      <c r="AT245" s="166" t="s">
        <v>228</v>
      </c>
      <c r="AU245" s="166" t="s">
        <v>96</v>
      </c>
      <c r="AV245" s="14" t="s">
        <v>96</v>
      </c>
      <c r="AW245" s="14" t="s">
        <v>42</v>
      </c>
      <c r="AX245" s="14" t="s">
        <v>87</v>
      </c>
      <c r="AY245" s="166" t="s">
        <v>219</v>
      </c>
    </row>
    <row r="246" spans="2:65" s="15" customFormat="1" ht="11.25">
      <c r="B246" s="172"/>
      <c r="D246" s="152" t="s">
        <v>228</v>
      </c>
      <c r="E246" s="173" t="s">
        <v>1</v>
      </c>
      <c r="F246" s="174" t="s">
        <v>262</v>
      </c>
      <c r="H246" s="175">
        <v>24.963000000000001</v>
      </c>
      <c r="I246" s="176"/>
      <c r="L246" s="172"/>
      <c r="M246" s="177"/>
      <c r="T246" s="178"/>
      <c r="AT246" s="173" t="s">
        <v>228</v>
      </c>
      <c r="AU246" s="173" t="s">
        <v>96</v>
      </c>
      <c r="AV246" s="15" t="s">
        <v>226</v>
      </c>
      <c r="AW246" s="15" t="s">
        <v>42</v>
      </c>
      <c r="AX246" s="15" t="s">
        <v>94</v>
      </c>
      <c r="AY246" s="173" t="s">
        <v>219</v>
      </c>
    </row>
    <row r="247" spans="2:65" s="1" customFormat="1" ht="16.5" customHeight="1">
      <c r="B247" s="33"/>
      <c r="C247" s="138" t="s">
        <v>345</v>
      </c>
      <c r="D247" s="138" t="s">
        <v>221</v>
      </c>
      <c r="E247" s="139" t="s">
        <v>725</v>
      </c>
      <c r="F247" s="140" t="s">
        <v>726</v>
      </c>
      <c r="G247" s="141" t="s">
        <v>272</v>
      </c>
      <c r="H247" s="142">
        <v>29.372</v>
      </c>
      <c r="I247" s="143"/>
      <c r="J247" s="144">
        <f>ROUND(I247*H247,2)</f>
        <v>0</v>
      </c>
      <c r="K247" s="140" t="s">
        <v>254</v>
      </c>
      <c r="L247" s="33"/>
      <c r="M247" s="145" t="s">
        <v>1</v>
      </c>
      <c r="N247" s="146" t="s">
        <v>52</v>
      </c>
      <c r="P247" s="147">
        <f>O247*H247</f>
        <v>0</v>
      </c>
      <c r="Q247" s="147">
        <v>0</v>
      </c>
      <c r="R247" s="147">
        <f>Q247*H247</f>
        <v>0</v>
      </c>
      <c r="S247" s="147">
        <v>0</v>
      </c>
      <c r="T247" s="148">
        <f>S247*H247</f>
        <v>0</v>
      </c>
      <c r="AR247" s="149" t="s">
        <v>226</v>
      </c>
      <c r="AT247" s="149" t="s">
        <v>221</v>
      </c>
      <c r="AU247" s="149" t="s">
        <v>96</v>
      </c>
      <c r="AY247" s="17" t="s">
        <v>219</v>
      </c>
      <c r="BE247" s="150">
        <f>IF(N247="základní",J247,0)</f>
        <v>0</v>
      </c>
      <c r="BF247" s="150">
        <f>IF(N247="snížená",J247,0)</f>
        <v>0</v>
      </c>
      <c r="BG247" s="150">
        <f>IF(N247="zákl. přenesená",J247,0)</f>
        <v>0</v>
      </c>
      <c r="BH247" s="150">
        <f>IF(N247="sníž. přenesená",J247,0)</f>
        <v>0</v>
      </c>
      <c r="BI247" s="150">
        <f>IF(N247="nulová",J247,0)</f>
        <v>0</v>
      </c>
      <c r="BJ247" s="17" t="s">
        <v>94</v>
      </c>
      <c r="BK247" s="150">
        <f>ROUND(I247*H247,2)</f>
        <v>0</v>
      </c>
      <c r="BL247" s="17" t="s">
        <v>226</v>
      </c>
      <c r="BM247" s="149" t="s">
        <v>727</v>
      </c>
    </row>
    <row r="248" spans="2:65" s="1" customFormat="1" ht="11.25">
      <c r="B248" s="33"/>
      <c r="D248" s="179" t="s">
        <v>256</v>
      </c>
      <c r="F248" s="180" t="s">
        <v>728</v>
      </c>
      <c r="I248" s="181"/>
      <c r="L248" s="33"/>
      <c r="M248" s="182"/>
      <c r="T248" s="57"/>
      <c r="AT248" s="17" t="s">
        <v>256</v>
      </c>
      <c r="AU248" s="17" t="s">
        <v>96</v>
      </c>
    </row>
    <row r="249" spans="2:65" s="12" customFormat="1" ht="11.25">
      <c r="B249" s="151"/>
      <c r="D249" s="152" t="s">
        <v>228</v>
      </c>
      <c r="E249" s="153" t="s">
        <v>1</v>
      </c>
      <c r="F249" s="154" t="s">
        <v>723</v>
      </c>
      <c r="H249" s="153" t="s">
        <v>1</v>
      </c>
      <c r="I249" s="155"/>
      <c r="L249" s="151"/>
      <c r="M249" s="156"/>
      <c r="T249" s="157"/>
      <c r="AT249" s="153" t="s">
        <v>228</v>
      </c>
      <c r="AU249" s="153" t="s">
        <v>96</v>
      </c>
      <c r="AV249" s="12" t="s">
        <v>94</v>
      </c>
      <c r="AW249" s="12" t="s">
        <v>42</v>
      </c>
      <c r="AX249" s="12" t="s">
        <v>87</v>
      </c>
      <c r="AY249" s="153" t="s">
        <v>219</v>
      </c>
    </row>
    <row r="250" spans="2:65" s="14" customFormat="1" ht="11.25">
      <c r="B250" s="165"/>
      <c r="D250" s="152" t="s">
        <v>228</v>
      </c>
      <c r="E250" s="166" t="s">
        <v>1</v>
      </c>
      <c r="F250" s="167" t="s">
        <v>595</v>
      </c>
      <c r="H250" s="168">
        <v>29.372</v>
      </c>
      <c r="I250" s="169"/>
      <c r="L250" s="165"/>
      <c r="M250" s="170"/>
      <c r="T250" s="171"/>
      <c r="AT250" s="166" t="s">
        <v>228</v>
      </c>
      <c r="AU250" s="166" t="s">
        <v>96</v>
      </c>
      <c r="AV250" s="14" t="s">
        <v>96</v>
      </c>
      <c r="AW250" s="14" t="s">
        <v>42</v>
      </c>
      <c r="AX250" s="14" t="s">
        <v>94</v>
      </c>
      <c r="AY250" s="166" t="s">
        <v>219</v>
      </c>
    </row>
    <row r="251" spans="2:65" s="1" customFormat="1" ht="16.5" customHeight="1">
      <c r="B251" s="33"/>
      <c r="C251" s="138" t="s">
        <v>352</v>
      </c>
      <c r="D251" s="138" t="s">
        <v>221</v>
      </c>
      <c r="E251" s="139" t="s">
        <v>729</v>
      </c>
      <c r="F251" s="140" t="s">
        <v>730</v>
      </c>
      <c r="G251" s="141" t="s">
        <v>224</v>
      </c>
      <c r="H251" s="142">
        <v>333.6</v>
      </c>
      <c r="I251" s="143"/>
      <c r="J251" s="144">
        <f>ROUND(I251*H251,2)</f>
        <v>0</v>
      </c>
      <c r="K251" s="140" t="s">
        <v>254</v>
      </c>
      <c r="L251" s="33"/>
      <c r="M251" s="145" t="s">
        <v>1</v>
      </c>
      <c r="N251" s="146" t="s">
        <v>52</v>
      </c>
      <c r="P251" s="147">
        <f>O251*H251</f>
        <v>0</v>
      </c>
      <c r="Q251" s="147">
        <v>0</v>
      </c>
      <c r="R251" s="147">
        <f>Q251*H251</f>
        <v>0</v>
      </c>
      <c r="S251" s="147">
        <v>0</v>
      </c>
      <c r="T251" s="148">
        <f>S251*H251</f>
        <v>0</v>
      </c>
      <c r="AR251" s="149" t="s">
        <v>226</v>
      </c>
      <c r="AT251" s="149" t="s">
        <v>221</v>
      </c>
      <c r="AU251" s="149" t="s">
        <v>96</v>
      </c>
      <c r="AY251" s="17" t="s">
        <v>219</v>
      </c>
      <c r="BE251" s="150">
        <f>IF(N251="základní",J251,0)</f>
        <v>0</v>
      </c>
      <c r="BF251" s="150">
        <f>IF(N251="snížená",J251,0)</f>
        <v>0</v>
      </c>
      <c r="BG251" s="150">
        <f>IF(N251="zákl. přenesená",J251,0)</f>
        <v>0</v>
      </c>
      <c r="BH251" s="150">
        <f>IF(N251="sníž. přenesená",J251,0)</f>
        <v>0</v>
      </c>
      <c r="BI251" s="150">
        <f>IF(N251="nulová",J251,0)</f>
        <v>0</v>
      </c>
      <c r="BJ251" s="17" t="s">
        <v>94</v>
      </c>
      <c r="BK251" s="150">
        <f>ROUND(I251*H251,2)</f>
        <v>0</v>
      </c>
      <c r="BL251" s="17" t="s">
        <v>226</v>
      </c>
      <c r="BM251" s="149" t="s">
        <v>731</v>
      </c>
    </row>
    <row r="252" spans="2:65" s="1" customFormat="1" ht="11.25">
      <c r="B252" s="33"/>
      <c r="D252" s="179" t="s">
        <v>256</v>
      </c>
      <c r="F252" s="180" t="s">
        <v>732</v>
      </c>
      <c r="I252" s="181"/>
      <c r="L252" s="33"/>
      <c r="M252" s="182"/>
      <c r="T252" s="57"/>
      <c r="AT252" s="17" t="s">
        <v>256</v>
      </c>
      <c r="AU252" s="17" t="s">
        <v>96</v>
      </c>
    </row>
    <row r="253" spans="2:65" s="12" customFormat="1" ht="11.25">
      <c r="B253" s="151"/>
      <c r="D253" s="152" t="s">
        <v>228</v>
      </c>
      <c r="E253" s="153" t="s">
        <v>1</v>
      </c>
      <c r="F253" s="154" t="s">
        <v>733</v>
      </c>
      <c r="H253" s="153" t="s">
        <v>1</v>
      </c>
      <c r="I253" s="155"/>
      <c r="L253" s="151"/>
      <c r="M253" s="156"/>
      <c r="T253" s="157"/>
      <c r="AT253" s="153" t="s">
        <v>228</v>
      </c>
      <c r="AU253" s="153" t="s">
        <v>96</v>
      </c>
      <c r="AV253" s="12" t="s">
        <v>94</v>
      </c>
      <c r="AW253" s="12" t="s">
        <v>42</v>
      </c>
      <c r="AX253" s="12" t="s">
        <v>87</v>
      </c>
      <c r="AY253" s="153" t="s">
        <v>219</v>
      </c>
    </row>
    <row r="254" spans="2:65" s="12" customFormat="1" ht="11.25">
      <c r="B254" s="151"/>
      <c r="D254" s="152" t="s">
        <v>228</v>
      </c>
      <c r="E254" s="153" t="s">
        <v>1</v>
      </c>
      <c r="F254" s="154" t="s">
        <v>734</v>
      </c>
      <c r="H254" s="153" t="s">
        <v>1</v>
      </c>
      <c r="I254" s="155"/>
      <c r="L254" s="151"/>
      <c r="M254" s="156"/>
      <c r="T254" s="157"/>
      <c r="AT254" s="153" t="s">
        <v>228</v>
      </c>
      <c r="AU254" s="153" t="s">
        <v>96</v>
      </c>
      <c r="AV254" s="12" t="s">
        <v>94</v>
      </c>
      <c r="AW254" s="12" t="s">
        <v>42</v>
      </c>
      <c r="AX254" s="12" t="s">
        <v>87</v>
      </c>
      <c r="AY254" s="153" t="s">
        <v>219</v>
      </c>
    </row>
    <row r="255" spans="2:65" s="14" customFormat="1" ht="11.25">
      <c r="B255" s="165"/>
      <c r="D255" s="152" t="s">
        <v>228</v>
      </c>
      <c r="E255" s="166" t="s">
        <v>1</v>
      </c>
      <c r="F255" s="167" t="s">
        <v>735</v>
      </c>
      <c r="H255" s="168">
        <v>139</v>
      </c>
      <c r="I255" s="169"/>
      <c r="L255" s="165"/>
      <c r="M255" s="170"/>
      <c r="T255" s="171"/>
      <c r="AT255" s="166" t="s">
        <v>228</v>
      </c>
      <c r="AU255" s="166" t="s">
        <v>96</v>
      </c>
      <c r="AV255" s="14" t="s">
        <v>96</v>
      </c>
      <c r="AW255" s="14" t="s">
        <v>42</v>
      </c>
      <c r="AX255" s="14" t="s">
        <v>87</v>
      </c>
      <c r="AY255" s="166" t="s">
        <v>219</v>
      </c>
    </row>
    <row r="256" spans="2:65" s="14" customFormat="1" ht="11.25">
      <c r="B256" s="165"/>
      <c r="D256" s="152" t="s">
        <v>228</v>
      </c>
      <c r="E256" s="166" t="s">
        <v>1</v>
      </c>
      <c r="F256" s="167" t="s">
        <v>736</v>
      </c>
      <c r="H256" s="168">
        <v>72.5</v>
      </c>
      <c r="I256" s="169"/>
      <c r="L256" s="165"/>
      <c r="M256" s="170"/>
      <c r="T256" s="171"/>
      <c r="AT256" s="166" t="s">
        <v>228</v>
      </c>
      <c r="AU256" s="166" t="s">
        <v>96</v>
      </c>
      <c r="AV256" s="14" t="s">
        <v>96</v>
      </c>
      <c r="AW256" s="14" t="s">
        <v>42</v>
      </c>
      <c r="AX256" s="14" t="s">
        <v>87</v>
      </c>
      <c r="AY256" s="166" t="s">
        <v>219</v>
      </c>
    </row>
    <row r="257" spans="2:65" s="14" customFormat="1" ht="11.25">
      <c r="B257" s="165"/>
      <c r="D257" s="152" t="s">
        <v>228</v>
      </c>
      <c r="E257" s="166" t="s">
        <v>1</v>
      </c>
      <c r="F257" s="167" t="s">
        <v>737</v>
      </c>
      <c r="H257" s="168">
        <v>66</v>
      </c>
      <c r="I257" s="169"/>
      <c r="L257" s="165"/>
      <c r="M257" s="170"/>
      <c r="T257" s="171"/>
      <c r="AT257" s="166" t="s">
        <v>228</v>
      </c>
      <c r="AU257" s="166" t="s">
        <v>96</v>
      </c>
      <c r="AV257" s="14" t="s">
        <v>96</v>
      </c>
      <c r="AW257" s="14" t="s">
        <v>42</v>
      </c>
      <c r="AX257" s="14" t="s">
        <v>87</v>
      </c>
      <c r="AY257" s="166" t="s">
        <v>219</v>
      </c>
    </row>
    <row r="258" spans="2:65" s="14" customFormat="1" ht="11.25">
      <c r="B258" s="165"/>
      <c r="D258" s="152" t="s">
        <v>228</v>
      </c>
      <c r="E258" s="166" t="s">
        <v>1</v>
      </c>
      <c r="F258" s="167" t="s">
        <v>738</v>
      </c>
      <c r="H258" s="168">
        <v>31.5</v>
      </c>
      <c r="I258" s="169"/>
      <c r="L258" s="165"/>
      <c r="M258" s="170"/>
      <c r="T258" s="171"/>
      <c r="AT258" s="166" t="s">
        <v>228</v>
      </c>
      <c r="AU258" s="166" t="s">
        <v>96</v>
      </c>
      <c r="AV258" s="14" t="s">
        <v>96</v>
      </c>
      <c r="AW258" s="14" t="s">
        <v>42</v>
      </c>
      <c r="AX258" s="14" t="s">
        <v>87</v>
      </c>
      <c r="AY258" s="166" t="s">
        <v>219</v>
      </c>
    </row>
    <row r="259" spans="2:65" s="14" customFormat="1" ht="11.25">
      <c r="B259" s="165"/>
      <c r="D259" s="152" t="s">
        <v>228</v>
      </c>
      <c r="E259" s="166" t="s">
        <v>1</v>
      </c>
      <c r="F259" s="167" t="s">
        <v>739</v>
      </c>
      <c r="H259" s="168">
        <v>8.6</v>
      </c>
      <c r="I259" s="169"/>
      <c r="L259" s="165"/>
      <c r="M259" s="170"/>
      <c r="T259" s="171"/>
      <c r="AT259" s="166" t="s">
        <v>228</v>
      </c>
      <c r="AU259" s="166" t="s">
        <v>96</v>
      </c>
      <c r="AV259" s="14" t="s">
        <v>96</v>
      </c>
      <c r="AW259" s="14" t="s">
        <v>42</v>
      </c>
      <c r="AX259" s="14" t="s">
        <v>87</v>
      </c>
      <c r="AY259" s="166" t="s">
        <v>219</v>
      </c>
    </row>
    <row r="260" spans="2:65" s="14" customFormat="1" ht="11.25">
      <c r="B260" s="165"/>
      <c r="D260" s="152" t="s">
        <v>228</v>
      </c>
      <c r="E260" s="166" t="s">
        <v>1</v>
      </c>
      <c r="F260" s="167" t="s">
        <v>740</v>
      </c>
      <c r="H260" s="168">
        <v>16</v>
      </c>
      <c r="I260" s="169"/>
      <c r="L260" s="165"/>
      <c r="M260" s="170"/>
      <c r="T260" s="171"/>
      <c r="AT260" s="166" t="s">
        <v>228</v>
      </c>
      <c r="AU260" s="166" t="s">
        <v>96</v>
      </c>
      <c r="AV260" s="14" t="s">
        <v>96</v>
      </c>
      <c r="AW260" s="14" t="s">
        <v>42</v>
      </c>
      <c r="AX260" s="14" t="s">
        <v>87</v>
      </c>
      <c r="AY260" s="166" t="s">
        <v>219</v>
      </c>
    </row>
    <row r="261" spans="2:65" s="15" customFormat="1" ht="11.25">
      <c r="B261" s="172"/>
      <c r="D261" s="152" t="s">
        <v>228</v>
      </c>
      <c r="E261" s="173" t="s">
        <v>1</v>
      </c>
      <c r="F261" s="174" t="s">
        <v>262</v>
      </c>
      <c r="H261" s="175">
        <v>333.6</v>
      </c>
      <c r="I261" s="176"/>
      <c r="L261" s="172"/>
      <c r="M261" s="177"/>
      <c r="T261" s="178"/>
      <c r="AT261" s="173" t="s">
        <v>228</v>
      </c>
      <c r="AU261" s="173" t="s">
        <v>96</v>
      </c>
      <c r="AV261" s="15" t="s">
        <v>226</v>
      </c>
      <c r="AW261" s="15" t="s">
        <v>42</v>
      </c>
      <c r="AX261" s="15" t="s">
        <v>94</v>
      </c>
      <c r="AY261" s="173" t="s">
        <v>219</v>
      </c>
    </row>
    <row r="262" spans="2:65" s="1" customFormat="1" ht="16.5" customHeight="1">
      <c r="B262" s="33"/>
      <c r="C262" s="138" t="s">
        <v>359</v>
      </c>
      <c r="D262" s="138" t="s">
        <v>221</v>
      </c>
      <c r="E262" s="139" t="s">
        <v>317</v>
      </c>
      <c r="F262" s="140" t="s">
        <v>318</v>
      </c>
      <c r="G262" s="141" t="s">
        <v>319</v>
      </c>
      <c r="H262" s="142">
        <v>225.49799999999999</v>
      </c>
      <c r="I262" s="143"/>
      <c r="J262" s="144">
        <f>ROUND(I262*H262,2)</f>
        <v>0</v>
      </c>
      <c r="K262" s="140" t="s">
        <v>225</v>
      </c>
      <c r="L262" s="33"/>
      <c r="M262" s="145" t="s">
        <v>1</v>
      </c>
      <c r="N262" s="146" t="s">
        <v>52</v>
      </c>
      <c r="P262" s="147">
        <f>O262*H262</f>
        <v>0</v>
      </c>
      <c r="Q262" s="147">
        <v>0</v>
      </c>
      <c r="R262" s="147">
        <f>Q262*H262</f>
        <v>0</v>
      </c>
      <c r="S262" s="147">
        <v>0</v>
      </c>
      <c r="T262" s="148">
        <f>S262*H262</f>
        <v>0</v>
      </c>
      <c r="AR262" s="149" t="s">
        <v>226</v>
      </c>
      <c r="AT262" s="149" t="s">
        <v>221</v>
      </c>
      <c r="AU262" s="149" t="s">
        <v>96</v>
      </c>
      <c r="AY262" s="17" t="s">
        <v>219</v>
      </c>
      <c r="BE262" s="150">
        <f>IF(N262="základní",J262,0)</f>
        <v>0</v>
      </c>
      <c r="BF262" s="150">
        <f>IF(N262="snížená",J262,0)</f>
        <v>0</v>
      </c>
      <c r="BG262" s="150">
        <f>IF(N262="zákl. přenesená",J262,0)</f>
        <v>0</v>
      </c>
      <c r="BH262" s="150">
        <f>IF(N262="sníž. přenesená",J262,0)</f>
        <v>0</v>
      </c>
      <c r="BI262" s="150">
        <f>IF(N262="nulová",J262,0)</f>
        <v>0</v>
      </c>
      <c r="BJ262" s="17" t="s">
        <v>94</v>
      </c>
      <c r="BK262" s="150">
        <f>ROUND(I262*H262,2)</f>
        <v>0</v>
      </c>
      <c r="BL262" s="17" t="s">
        <v>226</v>
      </c>
      <c r="BM262" s="149" t="s">
        <v>741</v>
      </c>
    </row>
    <row r="263" spans="2:65" s="14" customFormat="1" ht="11.25">
      <c r="B263" s="165"/>
      <c r="D263" s="152" t="s">
        <v>228</v>
      </c>
      <c r="E263" s="166" t="s">
        <v>1</v>
      </c>
      <c r="F263" s="167" t="s">
        <v>742</v>
      </c>
      <c r="H263" s="168">
        <v>219.845</v>
      </c>
      <c r="I263" s="169"/>
      <c r="L263" s="165"/>
      <c r="M263" s="170"/>
      <c r="T263" s="171"/>
      <c r="AT263" s="166" t="s">
        <v>228</v>
      </c>
      <c r="AU263" s="166" t="s">
        <v>96</v>
      </c>
      <c r="AV263" s="14" t="s">
        <v>96</v>
      </c>
      <c r="AW263" s="14" t="s">
        <v>42</v>
      </c>
      <c r="AX263" s="14" t="s">
        <v>87</v>
      </c>
      <c r="AY263" s="166" t="s">
        <v>219</v>
      </c>
    </row>
    <row r="264" spans="2:65" s="14" customFormat="1" ht="11.25">
      <c r="B264" s="165"/>
      <c r="D264" s="152" t="s">
        <v>228</v>
      </c>
      <c r="E264" s="166" t="s">
        <v>1</v>
      </c>
      <c r="F264" s="167" t="s">
        <v>743</v>
      </c>
      <c r="H264" s="168">
        <v>5.6529999999999996</v>
      </c>
      <c r="I264" s="169"/>
      <c r="L264" s="165"/>
      <c r="M264" s="170"/>
      <c r="T264" s="171"/>
      <c r="AT264" s="166" t="s">
        <v>228</v>
      </c>
      <c r="AU264" s="166" t="s">
        <v>96</v>
      </c>
      <c r="AV264" s="14" t="s">
        <v>96</v>
      </c>
      <c r="AW264" s="14" t="s">
        <v>42</v>
      </c>
      <c r="AX264" s="14" t="s">
        <v>87</v>
      </c>
      <c r="AY264" s="166" t="s">
        <v>219</v>
      </c>
    </row>
    <row r="265" spans="2:65" s="15" customFormat="1" ht="11.25">
      <c r="B265" s="172"/>
      <c r="D265" s="152" t="s">
        <v>228</v>
      </c>
      <c r="E265" s="173" t="s">
        <v>1</v>
      </c>
      <c r="F265" s="174" t="s">
        <v>262</v>
      </c>
      <c r="H265" s="175">
        <v>225.49799999999999</v>
      </c>
      <c r="I265" s="176"/>
      <c r="L265" s="172"/>
      <c r="M265" s="177"/>
      <c r="T265" s="178"/>
      <c r="AT265" s="173" t="s">
        <v>228</v>
      </c>
      <c r="AU265" s="173" t="s">
        <v>96</v>
      </c>
      <c r="AV265" s="15" t="s">
        <v>226</v>
      </c>
      <c r="AW265" s="15" t="s">
        <v>42</v>
      </c>
      <c r="AX265" s="15" t="s">
        <v>94</v>
      </c>
      <c r="AY265" s="173" t="s">
        <v>219</v>
      </c>
    </row>
    <row r="266" spans="2:65" s="1" customFormat="1" ht="24.2" customHeight="1">
      <c r="B266" s="33"/>
      <c r="C266" s="138" t="s">
        <v>366</v>
      </c>
      <c r="D266" s="138" t="s">
        <v>221</v>
      </c>
      <c r="E266" s="139" t="s">
        <v>744</v>
      </c>
      <c r="F266" s="140" t="s">
        <v>745</v>
      </c>
      <c r="G266" s="141" t="s">
        <v>319</v>
      </c>
      <c r="H266" s="142">
        <v>413.05599999999998</v>
      </c>
      <c r="I266" s="143"/>
      <c r="J266" s="144">
        <f>ROUND(I266*H266,2)</f>
        <v>0</v>
      </c>
      <c r="K266" s="140" t="s">
        <v>225</v>
      </c>
      <c r="L266" s="33"/>
      <c r="M266" s="145" t="s">
        <v>1</v>
      </c>
      <c r="N266" s="146" t="s">
        <v>52</v>
      </c>
      <c r="P266" s="147">
        <f>O266*H266</f>
        <v>0</v>
      </c>
      <c r="Q266" s="147">
        <v>0</v>
      </c>
      <c r="R266" s="147">
        <f>Q266*H266</f>
        <v>0</v>
      </c>
      <c r="S266" s="147">
        <v>0</v>
      </c>
      <c r="T266" s="148">
        <f>S266*H266</f>
        <v>0</v>
      </c>
      <c r="AR266" s="149" t="s">
        <v>226</v>
      </c>
      <c r="AT266" s="149" t="s">
        <v>221</v>
      </c>
      <c r="AU266" s="149" t="s">
        <v>96</v>
      </c>
      <c r="AY266" s="17" t="s">
        <v>219</v>
      </c>
      <c r="BE266" s="150">
        <f>IF(N266="základní",J266,0)</f>
        <v>0</v>
      </c>
      <c r="BF266" s="150">
        <f>IF(N266="snížená",J266,0)</f>
        <v>0</v>
      </c>
      <c r="BG266" s="150">
        <f>IF(N266="zákl. přenesená",J266,0)</f>
        <v>0</v>
      </c>
      <c r="BH266" s="150">
        <f>IF(N266="sníž. přenesená",J266,0)</f>
        <v>0</v>
      </c>
      <c r="BI266" s="150">
        <f>IF(N266="nulová",J266,0)</f>
        <v>0</v>
      </c>
      <c r="BJ266" s="17" t="s">
        <v>94</v>
      </c>
      <c r="BK266" s="150">
        <f>ROUND(I266*H266,2)</f>
        <v>0</v>
      </c>
      <c r="BL266" s="17" t="s">
        <v>226</v>
      </c>
      <c r="BM266" s="149" t="s">
        <v>746</v>
      </c>
    </row>
    <row r="267" spans="2:65" s="12" customFormat="1" ht="11.25">
      <c r="B267" s="151"/>
      <c r="D267" s="152" t="s">
        <v>228</v>
      </c>
      <c r="E267" s="153" t="s">
        <v>1</v>
      </c>
      <c r="F267" s="154" t="s">
        <v>747</v>
      </c>
      <c r="H267" s="153" t="s">
        <v>1</v>
      </c>
      <c r="I267" s="155"/>
      <c r="L267" s="151"/>
      <c r="M267" s="156"/>
      <c r="T267" s="157"/>
      <c r="AT267" s="153" t="s">
        <v>228</v>
      </c>
      <c r="AU267" s="153" t="s">
        <v>96</v>
      </c>
      <c r="AV267" s="12" t="s">
        <v>94</v>
      </c>
      <c r="AW267" s="12" t="s">
        <v>42</v>
      </c>
      <c r="AX267" s="12" t="s">
        <v>87</v>
      </c>
      <c r="AY267" s="153" t="s">
        <v>219</v>
      </c>
    </row>
    <row r="268" spans="2:65" s="14" customFormat="1" ht="11.25">
      <c r="B268" s="165"/>
      <c r="D268" s="152" t="s">
        <v>228</v>
      </c>
      <c r="E268" s="166" t="s">
        <v>1</v>
      </c>
      <c r="F268" s="167" t="s">
        <v>748</v>
      </c>
      <c r="H268" s="168">
        <v>413.05599999999998</v>
      </c>
      <c r="I268" s="169"/>
      <c r="L268" s="165"/>
      <c r="M268" s="170"/>
      <c r="T268" s="171"/>
      <c r="AT268" s="166" t="s">
        <v>228</v>
      </c>
      <c r="AU268" s="166" t="s">
        <v>96</v>
      </c>
      <c r="AV268" s="14" t="s">
        <v>96</v>
      </c>
      <c r="AW268" s="14" t="s">
        <v>42</v>
      </c>
      <c r="AX268" s="14" t="s">
        <v>94</v>
      </c>
      <c r="AY268" s="166" t="s">
        <v>219</v>
      </c>
    </row>
    <row r="269" spans="2:65" s="1" customFormat="1" ht="16.5" customHeight="1">
      <c r="B269" s="33"/>
      <c r="C269" s="138" t="s">
        <v>373</v>
      </c>
      <c r="D269" s="138" t="s">
        <v>221</v>
      </c>
      <c r="E269" s="139" t="s">
        <v>346</v>
      </c>
      <c r="F269" s="140" t="s">
        <v>347</v>
      </c>
      <c r="G269" s="141" t="s">
        <v>272</v>
      </c>
      <c r="H269" s="142">
        <v>361.01100000000002</v>
      </c>
      <c r="I269" s="143"/>
      <c r="J269" s="144">
        <f>ROUND(I269*H269,2)</f>
        <v>0</v>
      </c>
      <c r="K269" s="140" t="s">
        <v>254</v>
      </c>
      <c r="L269" s="33"/>
      <c r="M269" s="145" t="s">
        <v>1</v>
      </c>
      <c r="N269" s="146" t="s">
        <v>52</v>
      </c>
      <c r="P269" s="147">
        <f>O269*H269</f>
        <v>0</v>
      </c>
      <c r="Q269" s="147">
        <v>0</v>
      </c>
      <c r="R269" s="147">
        <f>Q269*H269</f>
        <v>0</v>
      </c>
      <c r="S269" s="147">
        <v>0</v>
      </c>
      <c r="T269" s="148">
        <f>S269*H269</f>
        <v>0</v>
      </c>
      <c r="AR269" s="149" t="s">
        <v>226</v>
      </c>
      <c r="AT269" s="149" t="s">
        <v>221</v>
      </c>
      <c r="AU269" s="149" t="s">
        <v>96</v>
      </c>
      <c r="AY269" s="17" t="s">
        <v>219</v>
      </c>
      <c r="BE269" s="150">
        <f>IF(N269="základní",J269,0)</f>
        <v>0</v>
      </c>
      <c r="BF269" s="150">
        <f>IF(N269="snížená",J269,0)</f>
        <v>0</v>
      </c>
      <c r="BG269" s="150">
        <f>IF(N269="zákl. přenesená",J269,0)</f>
        <v>0</v>
      </c>
      <c r="BH269" s="150">
        <f>IF(N269="sníž. přenesená",J269,0)</f>
        <v>0</v>
      </c>
      <c r="BI269" s="150">
        <f>IF(N269="nulová",J269,0)</f>
        <v>0</v>
      </c>
      <c r="BJ269" s="17" t="s">
        <v>94</v>
      </c>
      <c r="BK269" s="150">
        <f>ROUND(I269*H269,2)</f>
        <v>0</v>
      </c>
      <c r="BL269" s="17" t="s">
        <v>226</v>
      </c>
      <c r="BM269" s="149" t="s">
        <v>749</v>
      </c>
    </row>
    <row r="270" spans="2:65" s="1" customFormat="1" ht="11.25">
      <c r="B270" s="33"/>
      <c r="D270" s="179" t="s">
        <v>256</v>
      </c>
      <c r="F270" s="180" t="s">
        <v>349</v>
      </c>
      <c r="I270" s="181"/>
      <c r="L270" s="33"/>
      <c r="M270" s="182"/>
      <c r="T270" s="57"/>
      <c r="AT270" s="17" t="s">
        <v>256</v>
      </c>
      <c r="AU270" s="17" t="s">
        <v>96</v>
      </c>
    </row>
    <row r="271" spans="2:65" s="12" customFormat="1" ht="11.25">
      <c r="B271" s="151"/>
      <c r="D271" s="152" t="s">
        <v>228</v>
      </c>
      <c r="E271" s="153" t="s">
        <v>1</v>
      </c>
      <c r="F271" s="154" t="s">
        <v>750</v>
      </c>
      <c r="H271" s="153" t="s">
        <v>1</v>
      </c>
      <c r="I271" s="155"/>
      <c r="L271" s="151"/>
      <c r="M271" s="156"/>
      <c r="T271" s="157"/>
      <c r="AT271" s="153" t="s">
        <v>228</v>
      </c>
      <c r="AU271" s="153" t="s">
        <v>96</v>
      </c>
      <c r="AV271" s="12" t="s">
        <v>94</v>
      </c>
      <c r="AW271" s="12" t="s">
        <v>42</v>
      </c>
      <c r="AX271" s="12" t="s">
        <v>87</v>
      </c>
      <c r="AY271" s="153" t="s">
        <v>219</v>
      </c>
    </row>
    <row r="272" spans="2:65" s="14" customFormat="1" ht="11.25">
      <c r="B272" s="165"/>
      <c r="D272" s="152" t="s">
        <v>228</v>
      </c>
      <c r="E272" s="166" t="s">
        <v>1</v>
      </c>
      <c r="F272" s="167" t="s">
        <v>584</v>
      </c>
      <c r="H272" s="168">
        <v>122.136</v>
      </c>
      <c r="I272" s="169"/>
      <c r="L272" s="165"/>
      <c r="M272" s="170"/>
      <c r="T272" s="171"/>
      <c r="AT272" s="166" t="s">
        <v>228</v>
      </c>
      <c r="AU272" s="166" t="s">
        <v>96</v>
      </c>
      <c r="AV272" s="14" t="s">
        <v>96</v>
      </c>
      <c r="AW272" s="14" t="s">
        <v>42</v>
      </c>
      <c r="AX272" s="14" t="s">
        <v>87</v>
      </c>
      <c r="AY272" s="166" t="s">
        <v>219</v>
      </c>
    </row>
    <row r="273" spans="2:65" s="14" customFormat="1" ht="11.25">
      <c r="B273" s="165"/>
      <c r="D273" s="152" t="s">
        <v>228</v>
      </c>
      <c r="E273" s="166" t="s">
        <v>1</v>
      </c>
      <c r="F273" s="167" t="s">
        <v>580</v>
      </c>
      <c r="H273" s="168">
        <v>2.9750000000000001</v>
      </c>
      <c r="I273" s="169"/>
      <c r="L273" s="165"/>
      <c r="M273" s="170"/>
      <c r="T273" s="171"/>
      <c r="AT273" s="166" t="s">
        <v>228</v>
      </c>
      <c r="AU273" s="166" t="s">
        <v>96</v>
      </c>
      <c r="AV273" s="14" t="s">
        <v>96</v>
      </c>
      <c r="AW273" s="14" t="s">
        <v>42</v>
      </c>
      <c r="AX273" s="14" t="s">
        <v>87</v>
      </c>
      <c r="AY273" s="166" t="s">
        <v>219</v>
      </c>
    </row>
    <row r="274" spans="2:65" s="14" customFormat="1" ht="11.25">
      <c r="B274" s="165"/>
      <c r="D274" s="152" t="s">
        <v>228</v>
      </c>
      <c r="E274" s="166" t="s">
        <v>1</v>
      </c>
      <c r="F274" s="167" t="s">
        <v>582</v>
      </c>
      <c r="H274" s="168">
        <v>235.9</v>
      </c>
      <c r="I274" s="169"/>
      <c r="L274" s="165"/>
      <c r="M274" s="170"/>
      <c r="T274" s="171"/>
      <c r="AT274" s="166" t="s">
        <v>228</v>
      </c>
      <c r="AU274" s="166" t="s">
        <v>96</v>
      </c>
      <c r="AV274" s="14" t="s">
        <v>96</v>
      </c>
      <c r="AW274" s="14" t="s">
        <v>42</v>
      </c>
      <c r="AX274" s="14" t="s">
        <v>87</v>
      </c>
      <c r="AY274" s="166" t="s">
        <v>219</v>
      </c>
    </row>
    <row r="275" spans="2:65" s="15" customFormat="1" ht="11.25">
      <c r="B275" s="172"/>
      <c r="D275" s="152" t="s">
        <v>228</v>
      </c>
      <c r="E275" s="173" t="s">
        <v>1</v>
      </c>
      <c r="F275" s="174" t="s">
        <v>262</v>
      </c>
      <c r="H275" s="175">
        <v>361.01100000000002</v>
      </c>
      <c r="I275" s="176"/>
      <c r="L275" s="172"/>
      <c r="M275" s="177"/>
      <c r="T275" s="178"/>
      <c r="AT275" s="173" t="s">
        <v>228</v>
      </c>
      <c r="AU275" s="173" t="s">
        <v>96</v>
      </c>
      <c r="AV275" s="15" t="s">
        <v>226</v>
      </c>
      <c r="AW275" s="15" t="s">
        <v>42</v>
      </c>
      <c r="AX275" s="15" t="s">
        <v>94</v>
      </c>
      <c r="AY275" s="173" t="s">
        <v>219</v>
      </c>
    </row>
    <row r="276" spans="2:65" s="1" customFormat="1" ht="24.2" customHeight="1">
      <c r="B276" s="33"/>
      <c r="C276" s="138" t="s">
        <v>379</v>
      </c>
      <c r="D276" s="138" t="s">
        <v>221</v>
      </c>
      <c r="E276" s="139" t="s">
        <v>751</v>
      </c>
      <c r="F276" s="140" t="s">
        <v>752</v>
      </c>
      <c r="G276" s="141" t="s">
        <v>224</v>
      </c>
      <c r="H276" s="142">
        <v>55</v>
      </c>
      <c r="I276" s="143"/>
      <c r="J276" s="144">
        <f>ROUND(I276*H276,2)</f>
        <v>0</v>
      </c>
      <c r="K276" s="140" t="s">
        <v>254</v>
      </c>
      <c r="L276" s="33"/>
      <c r="M276" s="145" t="s">
        <v>1</v>
      </c>
      <c r="N276" s="146" t="s">
        <v>52</v>
      </c>
      <c r="P276" s="147">
        <f>O276*H276</f>
        <v>0</v>
      </c>
      <c r="Q276" s="147">
        <v>0</v>
      </c>
      <c r="R276" s="147">
        <f>Q276*H276</f>
        <v>0</v>
      </c>
      <c r="S276" s="147">
        <v>0</v>
      </c>
      <c r="T276" s="148">
        <f>S276*H276</f>
        <v>0</v>
      </c>
      <c r="AR276" s="149" t="s">
        <v>226</v>
      </c>
      <c r="AT276" s="149" t="s">
        <v>221</v>
      </c>
      <c r="AU276" s="149" t="s">
        <v>96</v>
      </c>
      <c r="AY276" s="17" t="s">
        <v>219</v>
      </c>
      <c r="BE276" s="150">
        <f>IF(N276="základní",J276,0)</f>
        <v>0</v>
      </c>
      <c r="BF276" s="150">
        <f>IF(N276="snížená",J276,0)</f>
        <v>0</v>
      </c>
      <c r="BG276" s="150">
        <f>IF(N276="zákl. přenesená",J276,0)</f>
        <v>0</v>
      </c>
      <c r="BH276" s="150">
        <f>IF(N276="sníž. přenesená",J276,0)</f>
        <v>0</v>
      </c>
      <c r="BI276" s="150">
        <f>IF(N276="nulová",J276,0)</f>
        <v>0</v>
      </c>
      <c r="BJ276" s="17" t="s">
        <v>94</v>
      </c>
      <c r="BK276" s="150">
        <f>ROUND(I276*H276,2)</f>
        <v>0</v>
      </c>
      <c r="BL276" s="17" t="s">
        <v>226</v>
      </c>
      <c r="BM276" s="149" t="s">
        <v>753</v>
      </c>
    </row>
    <row r="277" spans="2:65" s="1" customFormat="1" ht="11.25">
      <c r="B277" s="33"/>
      <c r="D277" s="179" t="s">
        <v>256</v>
      </c>
      <c r="F277" s="180" t="s">
        <v>754</v>
      </c>
      <c r="I277" s="181"/>
      <c r="L277" s="33"/>
      <c r="M277" s="182"/>
      <c r="T277" s="57"/>
      <c r="AT277" s="17" t="s">
        <v>256</v>
      </c>
      <c r="AU277" s="17" t="s">
        <v>96</v>
      </c>
    </row>
    <row r="278" spans="2:65" s="12" customFormat="1" ht="11.25">
      <c r="B278" s="151"/>
      <c r="D278" s="152" t="s">
        <v>228</v>
      </c>
      <c r="E278" s="153" t="s">
        <v>1</v>
      </c>
      <c r="F278" s="154" t="s">
        <v>755</v>
      </c>
      <c r="H278" s="153" t="s">
        <v>1</v>
      </c>
      <c r="I278" s="155"/>
      <c r="L278" s="151"/>
      <c r="M278" s="156"/>
      <c r="T278" s="157"/>
      <c r="AT278" s="153" t="s">
        <v>228</v>
      </c>
      <c r="AU278" s="153" t="s">
        <v>96</v>
      </c>
      <c r="AV278" s="12" t="s">
        <v>94</v>
      </c>
      <c r="AW278" s="12" t="s">
        <v>42</v>
      </c>
      <c r="AX278" s="12" t="s">
        <v>87</v>
      </c>
      <c r="AY278" s="153" t="s">
        <v>219</v>
      </c>
    </row>
    <row r="279" spans="2:65" s="14" customFormat="1" ht="11.25">
      <c r="B279" s="165"/>
      <c r="D279" s="152" t="s">
        <v>228</v>
      </c>
      <c r="E279" s="166" t="s">
        <v>1</v>
      </c>
      <c r="F279" s="167" t="s">
        <v>756</v>
      </c>
      <c r="H279" s="168">
        <v>55</v>
      </c>
      <c r="I279" s="169"/>
      <c r="L279" s="165"/>
      <c r="M279" s="170"/>
      <c r="T279" s="171"/>
      <c r="AT279" s="166" t="s">
        <v>228</v>
      </c>
      <c r="AU279" s="166" t="s">
        <v>96</v>
      </c>
      <c r="AV279" s="14" t="s">
        <v>96</v>
      </c>
      <c r="AW279" s="14" t="s">
        <v>42</v>
      </c>
      <c r="AX279" s="14" t="s">
        <v>87</v>
      </c>
      <c r="AY279" s="166" t="s">
        <v>219</v>
      </c>
    </row>
    <row r="280" spans="2:65" s="15" customFormat="1" ht="11.25">
      <c r="B280" s="172"/>
      <c r="D280" s="152" t="s">
        <v>228</v>
      </c>
      <c r="E280" s="173" t="s">
        <v>578</v>
      </c>
      <c r="F280" s="174" t="s">
        <v>262</v>
      </c>
      <c r="H280" s="175">
        <v>55</v>
      </c>
      <c r="I280" s="176"/>
      <c r="L280" s="172"/>
      <c r="M280" s="177"/>
      <c r="T280" s="178"/>
      <c r="AT280" s="173" t="s">
        <v>228</v>
      </c>
      <c r="AU280" s="173" t="s">
        <v>96</v>
      </c>
      <c r="AV280" s="15" t="s">
        <v>226</v>
      </c>
      <c r="AW280" s="15" t="s">
        <v>42</v>
      </c>
      <c r="AX280" s="15" t="s">
        <v>94</v>
      </c>
      <c r="AY280" s="173" t="s">
        <v>219</v>
      </c>
    </row>
    <row r="281" spans="2:65" s="11" customFormat="1" ht="22.9" customHeight="1">
      <c r="B281" s="126"/>
      <c r="D281" s="127" t="s">
        <v>86</v>
      </c>
      <c r="E281" s="136" t="s">
        <v>269</v>
      </c>
      <c r="F281" s="136" t="s">
        <v>757</v>
      </c>
      <c r="I281" s="129"/>
      <c r="J281" s="137">
        <f>BK281</f>
        <v>0</v>
      </c>
      <c r="L281" s="126"/>
      <c r="M281" s="131"/>
      <c r="P281" s="132">
        <f>SUM(P282:P308)</f>
        <v>0</v>
      </c>
      <c r="R281" s="132">
        <f>SUM(R282:R308)</f>
        <v>43.872999999999998</v>
      </c>
      <c r="T281" s="133">
        <f>SUM(T282:T308)</f>
        <v>0</v>
      </c>
      <c r="AR281" s="127" t="s">
        <v>94</v>
      </c>
      <c r="AT281" s="134" t="s">
        <v>86</v>
      </c>
      <c r="AU281" s="134" t="s">
        <v>94</v>
      </c>
      <c r="AY281" s="127" t="s">
        <v>219</v>
      </c>
      <c r="BK281" s="135">
        <f>SUM(BK282:BK308)</f>
        <v>0</v>
      </c>
    </row>
    <row r="282" spans="2:65" s="1" customFormat="1" ht="16.5" customHeight="1">
      <c r="B282" s="33"/>
      <c r="C282" s="138" t="s">
        <v>387</v>
      </c>
      <c r="D282" s="138" t="s">
        <v>221</v>
      </c>
      <c r="E282" s="139" t="s">
        <v>758</v>
      </c>
      <c r="F282" s="140" t="s">
        <v>759</v>
      </c>
      <c r="G282" s="141" t="s">
        <v>224</v>
      </c>
      <c r="H282" s="142">
        <v>194.6</v>
      </c>
      <c r="I282" s="143"/>
      <c r="J282" s="144">
        <f>ROUND(I282*H282,2)</f>
        <v>0</v>
      </c>
      <c r="K282" s="140" t="s">
        <v>254</v>
      </c>
      <c r="L282" s="33"/>
      <c r="M282" s="145" t="s">
        <v>1</v>
      </c>
      <c r="N282" s="146" t="s">
        <v>52</v>
      </c>
      <c r="P282" s="147">
        <f>O282*H282</f>
        <v>0</v>
      </c>
      <c r="Q282" s="147">
        <v>0</v>
      </c>
      <c r="R282" s="147">
        <f>Q282*H282</f>
        <v>0</v>
      </c>
      <c r="S282" s="147">
        <v>0</v>
      </c>
      <c r="T282" s="148">
        <f>S282*H282</f>
        <v>0</v>
      </c>
      <c r="AR282" s="149" t="s">
        <v>226</v>
      </c>
      <c r="AT282" s="149" t="s">
        <v>221</v>
      </c>
      <c r="AU282" s="149" t="s">
        <v>96</v>
      </c>
      <c r="AY282" s="17" t="s">
        <v>219</v>
      </c>
      <c r="BE282" s="150">
        <f>IF(N282="základní",J282,0)</f>
        <v>0</v>
      </c>
      <c r="BF282" s="150">
        <f>IF(N282="snížená",J282,0)</f>
        <v>0</v>
      </c>
      <c r="BG282" s="150">
        <f>IF(N282="zákl. přenesená",J282,0)</f>
        <v>0</v>
      </c>
      <c r="BH282" s="150">
        <f>IF(N282="sníž. přenesená",J282,0)</f>
        <v>0</v>
      </c>
      <c r="BI282" s="150">
        <f>IF(N282="nulová",J282,0)</f>
        <v>0</v>
      </c>
      <c r="BJ282" s="17" t="s">
        <v>94</v>
      </c>
      <c r="BK282" s="150">
        <f>ROUND(I282*H282,2)</f>
        <v>0</v>
      </c>
      <c r="BL282" s="17" t="s">
        <v>226</v>
      </c>
      <c r="BM282" s="149" t="s">
        <v>760</v>
      </c>
    </row>
    <row r="283" spans="2:65" s="1" customFormat="1" ht="11.25">
      <c r="B283" s="33"/>
      <c r="D283" s="179" t="s">
        <v>256</v>
      </c>
      <c r="F283" s="180" t="s">
        <v>761</v>
      </c>
      <c r="I283" s="181"/>
      <c r="L283" s="33"/>
      <c r="M283" s="182"/>
      <c r="T283" s="57"/>
      <c r="AT283" s="17" t="s">
        <v>256</v>
      </c>
      <c r="AU283" s="17" t="s">
        <v>96</v>
      </c>
    </row>
    <row r="284" spans="2:65" s="12" customFormat="1" ht="11.25">
      <c r="B284" s="151"/>
      <c r="D284" s="152" t="s">
        <v>228</v>
      </c>
      <c r="E284" s="153" t="s">
        <v>1</v>
      </c>
      <c r="F284" s="154" t="s">
        <v>762</v>
      </c>
      <c r="H284" s="153" t="s">
        <v>1</v>
      </c>
      <c r="I284" s="155"/>
      <c r="L284" s="151"/>
      <c r="M284" s="156"/>
      <c r="T284" s="157"/>
      <c r="AT284" s="153" t="s">
        <v>228</v>
      </c>
      <c r="AU284" s="153" t="s">
        <v>96</v>
      </c>
      <c r="AV284" s="12" t="s">
        <v>94</v>
      </c>
      <c r="AW284" s="12" t="s">
        <v>42</v>
      </c>
      <c r="AX284" s="12" t="s">
        <v>87</v>
      </c>
      <c r="AY284" s="153" t="s">
        <v>219</v>
      </c>
    </row>
    <row r="285" spans="2:65" s="12" customFormat="1" ht="11.25">
      <c r="B285" s="151"/>
      <c r="D285" s="152" t="s">
        <v>228</v>
      </c>
      <c r="E285" s="153" t="s">
        <v>1</v>
      </c>
      <c r="F285" s="154" t="s">
        <v>734</v>
      </c>
      <c r="H285" s="153" t="s">
        <v>1</v>
      </c>
      <c r="I285" s="155"/>
      <c r="L285" s="151"/>
      <c r="M285" s="156"/>
      <c r="T285" s="157"/>
      <c r="AT285" s="153" t="s">
        <v>228</v>
      </c>
      <c r="AU285" s="153" t="s">
        <v>96</v>
      </c>
      <c r="AV285" s="12" t="s">
        <v>94</v>
      </c>
      <c r="AW285" s="12" t="s">
        <v>42</v>
      </c>
      <c r="AX285" s="12" t="s">
        <v>87</v>
      </c>
      <c r="AY285" s="153" t="s">
        <v>219</v>
      </c>
    </row>
    <row r="286" spans="2:65" s="14" customFormat="1" ht="11.25">
      <c r="B286" s="165"/>
      <c r="D286" s="152" t="s">
        <v>228</v>
      </c>
      <c r="E286" s="166" t="s">
        <v>1</v>
      </c>
      <c r="F286" s="167" t="s">
        <v>736</v>
      </c>
      <c r="H286" s="168">
        <v>72.5</v>
      </c>
      <c r="I286" s="169"/>
      <c r="L286" s="165"/>
      <c r="M286" s="170"/>
      <c r="T286" s="171"/>
      <c r="AT286" s="166" t="s">
        <v>228</v>
      </c>
      <c r="AU286" s="166" t="s">
        <v>96</v>
      </c>
      <c r="AV286" s="14" t="s">
        <v>96</v>
      </c>
      <c r="AW286" s="14" t="s">
        <v>42</v>
      </c>
      <c r="AX286" s="14" t="s">
        <v>87</v>
      </c>
      <c r="AY286" s="166" t="s">
        <v>219</v>
      </c>
    </row>
    <row r="287" spans="2:65" s="14" customFormat="1" ht="11.25">
      <c r="B287" s="165"/>
      <c r="D287" s="152" t="s">
        <v>228</v>
      </c>
      <c r="E287" s="166" t="s">
        <v>1</v>
      </c>
      <c r="F287" s="167" t="s">
        <v>737</v>
      </c>
      <c r="H287" s="168">
        <v>66</v>
      </c>
      <c r="I287" s="169"/>
      <c r="L287" s="165"/>
      <c r="M287" s="170"/>
      <c r="T287" s="171"/>
      <c r="AT287" s="166" t="s">
        <v>228</v>
      </c>
      <c r="AU287" s="166" t="s">
        <v>96</v>
      </c>
      <c r="AV287" s="14" t="s">
        <v>96</v>
      </c>
      <c r="AW287" s="14" t="s">
        <v>42</v>
      </c>
      <c r="AX287" s="14" t="s">
        <v>87</v>
      </c>
      <c r="AY287" s="166" t="s">
        <v>219</v>
      </c>
    </row>
    <row r="288" spans="2:65" s="14" customFormat="1" ht="11.25">
      <c r="B288" s="165"/>
      <c r="D288" s="152" t="s">
        <v>228</v>
      </c>
      <c r="E288" s="166" t="s">
        <v>1</v>
      </c>
      <c r="F288" s="167" t="s">
        <v>738</v>
      </c>
      <c r="H288" s="168">
        <v>31.5</v>
      </c>
      <c r="I288" s="169"/>
      <c r="L288" s="165"/>
      <c r="M288" s="170"/>
      <c r="T288" s="171"/>
      <c r="AT288" s="166" t="s">
        <v>228</v>
      </c>
      <c r="AU288" s="166" t="s">
        <v>96</v>
      </c>
      <c r="AV288" s="14" t="s">
        <v>96</v>
      </c>
      <c r="AW288" s="14" t="s">
        <v>42</v>
      </c>
      <c r="AX288" s="14" t="s">
        <v>87</v>
      </c>
      <c r="AY288" s="166" t="s">
        <v>219</v>
      </c>
    </row>
    <row r="289" spans="2:65" s="14" customFormat="1" ht="11.25">
      <c r="B289" s="165"/>
      <c r="D289" s="152" t="s">
        <v>228</v>
      </c>
      <c r="E289" s="166" t="s">
        <v>1</v>
      </c>
      <c r="F289" s="167" t="s">
        <v>739</v>
      </c>
      <c r="H289" s="168">
        <v>8.6</v>
      </c>
      <c r="I289" s="169"/>
      <c r="L289" s="165"/>
      <c r="M289" s="170"/>
      <c r="T289" s="171"/>
      <c r="AT289" s="166" t="s">
        <v>228</v>
      </c>
      <c r="AU289" s="166" t="s">
        <v>96</v>
      </c>
      <c r="AV289" s="14" t="s">
        <v>96</v>
      </c>
      <c r="AW289" s="14" t="s">
        <v>42</v>
      </c>
      <c r="AX289" s="14" t="s">
        <v>87</v>
      </c>
      <c r="AY289" s="166" t="s">
        <v>219</v>
      </c>
    </row>
    <row r="290" spans="2:65" s="14" customFormat="1" ht="11.25">
      <c r="B290" s="165"/>
      <c r="D290" s="152" t="s">
        <v>228</v>
      </c>
      <c r="E290" s="166" t="s">
        <v>1</v>
      </c>
      <c r="F290" s="167" t="s">
        <v>740</v>
      </c>
      <c r="H290" s="168">
        <v>16</v>
      </c>
      <c r="I290" s="169"/>
      <c r="L290" s="165"/>
      <c r="M290" s="170"/>
      <c r="T290" s="171"/>
      <c r="AT290" s="166" t="s">
        <v>228</v>
      </c>
      <c r="AU290" s="166" t="s">
        <v>96</v>
      </c>
      <c r="AV290" s="14" t="s">
        <v>96</v>
      </c>
      <c r="AW290" s="14" t="s">
        <v>42</v>
      </c>
      <c r="AX290" s="14" t="s">
        <v>87</v>
      </c>
      <c r="AY290" s="166" t="s">
        <v>219</v>
      </c>
    </row>
    <row r="291" spans="2:65" s="15" customFormat="1" ht="11.25">
      <c r="B291" s="172"/>
      <c r="D291" s="152" t="s">
        <v>228</v>
      </c>
      <c r="E291" s="173" t="s">
        <v>763</v>
      </c>
      <c r="F291" s="174" t="s">
        <v>262</v>
      </c>
      <c r="H291" s="175">
        <v>194.6</v>
      </c>
      <c r="I291" s="176"/>
      <c r="L291" s="172"/>
      <c r="M291" s="177"/>
      <c r="T291" s="178"/>
      <c r="AT291" s="173" t="s">
        <v>228</v>
      </c>
      <c r="AU291" s="173" t="s">
        <v>96</v>
      </c>
      <c r="AV291" s="15" t="s">
        <v>226</v>
      </c>
      <c r="AW291" s="15" t="s">
        <v>42</v>
      </c>
      <c r="AX291" s="15" t="s">
        <v>94</v>
      </c>
      <c r="AY291" s="173" t="s">
        <v>219</v>
      </c>
    </row>
    <row r="292" spans="2:65" s="1" customFormat="1" ht="16.5" customHeight="1">
      <c r="B292" s="33"/>
      <c r="C292" s="138" t="s">
        <v>7</v>
      </c>
      <c r="D292" s="138" t="s">
        <v>221</v>
      </c>
      <c r="E292" s="139" t="s">
        <v>764</v>
      </c>
      <c r="F292" s="140" t="s">
        <v>765</v>
      </c>
      <c r="G292" s="141" t="s">
        <v>224</v>
      </c>
      <c r="H292" s="142">
        <v>139</v>
      </c>
      <c r="I292" s="143"/>
      <c r="J292" s="144">
        <f>ROUND(I292*H292,2)</f>
        <v>0</v>
      </c>
      <c r="K292" s="140" t="s">
        <v>254</v>
      </c>
      <c r="L292" s="33"/>
      <c r="M292" s="145" t="s">
        <v>1</v>
      </c>
      <c r="N292" s="146" t="s">
        <v>52</v>
      </c>
      <c r="P292" s="147">
        <f>O292*H292</f>
        <v>0</v>
      </c>
      <c r="Q292" s="147">
        <v>0</v>
      </c>
      <c r="R292" s="147">
        <f>Q292*H292</f>
        <v>0</v>
      </c>
      <c r="S292" s="147">
        <v>0</v>
      </c>
      <c r="T292" s="148">
        <f>S292*H292</f>
        <v>0</v>
      </c>
      <c r="AR292" s="149" t="s">
        <v>226</v>
      </c>
      <c r="AT292" s="149" t="s">
        <v>221</v>
      </c>
      <c r="AU292" s="149" t="s">
        <v>96</v>
      </c>
      <c r="AY292" s="17" t="s">
        <v>219</v>
      </c>
      <c r="BE292" s="150">
        <f>IF(N292="základní",J292,0)</f>
        <v>0</v>
      </c>
      <c r="BF292" s="150">
        <f>IF(N292="snížená",J292,0)</f>
        <v>0</v>
      </c>
      <c r="BG292" s="150">
        <f>IF(N292="zákl. přenesená",J292,0)</f>
        <v>0</v>
      </c>
      <c r="BH292" s="150">
        <f>IF(N292="sníž. přenesená",J292,0)</f>
        <v>0</v>
      </c>
      <c r="BI292" s="150">
        <f>IF(N292="nulová",J292,0)</f>
        <v>0</v>
      </c>
      <c r="BJ292" s="17" t="s">
        <v>94</v>
      </c>
      <c r="BK292" s="150">
        <f>ROUND(I292*H292,2)</f>
        <v>0</v>
      </c>
      <c r="BL292" s="17" t="s">
        <v>226</v>
      </c>
      <c r="BM292" s="149" t="s">
        <v>766</v>
      </c>
    </row>
    <row r="293" spans="2:65" s="1" customFormat="1" ht="11.25">
      <c r="B293" s="33"/>
      <c r="D293" s="179" t="s">
        <v>256</v>
      </c>
      <c r="F293" s="180" t="s">
        <v>767</v>
      </c>
      <c r="I293" s="181"/>
      <c r="L293" s="33"/>
      <c r="M293" s="182"/>
      <c r="T293" s="57"/>
      <c r="AT293" s="17" t="s">
        <v>256</v>
      </c>
      <c r="AU293" s="17" t="s">
        <v>96</v>
      </c>
    </row>
    <row r="294" spans="2:65" s="12" customFormat="1" ht="11.25">
      <c r="B294" s="151"/>
      <c r="D294" s="152" t="s">
        <v>228</v>
      </c>
      <c r="E294" s="153" t="s">
        <v>1</v>
      </c>
      <c r="F294" s="154" t="s">
        <v>762</v>
      </c>
      <c r="H294" s="153" t="s">
        <v>1</v>
      </c>
      <c r="I294" s="155"/>
      <c r="L294" s="151"/>
      <c r="M294" s="156"/>
      <c r="T294" s="157"/>
      <c r="AT294" s="153" t="s">
        <v>228</v>
      </c>
      <c r="AU294" s="153" t="s">
        <v>96</v>
      </c>
      <c r="AV294" s="12" t="s">
        <v>94</v>
      </c>
      <c r="AW294" s="12" t="s">
        <v>42</v>
      </c>
      <c r="AX294" s="12" t="s">
        <v>87</v>
      </c>
      <c r="AY294" s="153" t="s">
        <v>219</v>
      </c>
    </row>
    <row r="295" spans="2:65" s="12" customFormat="1" ht="11.25">
      <c r="B295" s="151"/>
      <c r="D295" s="152" t="s">
        <v>228</v>
      </c>
      <c r="E295" s="153" t="s">
        <v>1</v>
      </c>
      <c r="F295" s="154" t="s">
        <v>768</v>
      </c>
      <c r="H295" s="153" t="s">
        <v>1</v>
      </c>
      <c r="I295" s="155"/>
      <c r="L295" s="151"/>
      <c r="M295" s="156"/>
      <c r="T295" s="157"/>
      <c r="AT295" s="153" t="s">
        <v>228</v>
      </c>
      <c r="AU295" s="153" t="s">
        <v>96</v>
      </c>
      <c r="AV295" s="12" t="s">
        <v>94</v>
      </c>
      <c r="AW295" s="12" t="s">
        <v>42</v>
      </c>
      <c r="AX295" s="12" t="s">
        <v>87</v>
      </c>
      <c r="AY295" s="153" t="s">
        <v>219</v>
      </c>
    </row>
    <row r="296" spans="2:65" s="14" customFormat="1" ht="11.25">
      <c r="B296" s="165"/>
      <c r="D296" s="152" t="s">
        <v>228</v>
      </c>
      <c r="E296" s="166" t="s">
        <v>1</v>
      </c>
      <c r="F296" s="167" t="s">
        <v>735</v>
      </c>
      <c r="H296" s="168">
        <v>139</v>
      </c>
      <c r="I296" s="169"/>
      <c r="L296" s="165"/>
      <c r="M296" s="170"/>
      <c r="T296" s="171"/>
      <c r="AT296" s="166" t="s">
        <v>228</v>
      </c>
      <c r="AU296" s="166" t="s">
        <v>96</v>
      </c>
      <c r="AV296" s="14" t="s">
        <v>96</v>
      </c>
      <c r="AW296" s="14" t="s">
        <v>42</v>
      </c>
      <c r="AX296" s="14" t="s">
        <v>87</v>
      </c>
      <c r="AY296" s="166" t="s">
        <v>219</v>
      </c>
    </row>
    <row r="297" spans="2:65" s="15" customFormat="1" ht="11.25">
      <c r="B297" s="172"/>
      <c r="D297" s="152" t="s">
        <v>228</v>
      </c>
      <c r="E297" s="173" t="s">
        <v>769</v>
      </c>
      <c r="F297" s="174" t="s">
        <v>262</v>
      </c>
      <c r="H297" s="175">
        <v>139</v>
      </c>
      <c r="I297" s="176"/>
      <c r="L297" s="172"/>
      <c r="M297" s="177"/>
      <c r="T297" s="178"/>
      <c r="AT297" s="173" t="s">
        <v>228</v>
      </c>
      <c r="AU297" s="173" t="s">
        <v>96</v>
      </c>
      <c r="AV297" s="15" t="s">
        <v>226</v>
      </c>
      <c r="AW297" s="15" t="s">
        <v>42</v>
      </c>
      <c r="AX297" s="15" t="s">
        <v>94</v>
      </c>
      <c r="AY297" s="173" t="s">
        <v>219</v>
      </c>
    </row>
    <row r="298" spans="2:65" s="1" customFormat="1" ht="16.5" customHeight="1">
      <c r="B298" s="33"/>
      <c r="C298" s="183" t="s">
        <v>399</v>
      </c>
      <c r="D298" s="183" t="s">
        <v>472</v>
      </c>
      <c r="E298" s="184" t="s">
        <v>770</v>
      </c>
      <c r="F298" s="185" t="s">
        <v>771</v>
      </c>
      <c r="G298" s="186" t="s">
        <v>319</v>
      </c>
      <c r="H298" s="187">
        <v>43.872999999999998</v>
      </c>
      <c r="I298" s="188"/>
      <c r="J298" s="189">
        <f>ROUND(I298*H298,2)</f>
        <v>0</v>
      </c>
      <c r="K298" s="185" t="s">
        <v>254</v>
      </c>
      <c r="L298" s="190"/>
      <c r="M298" s="191" t="s">
        <v>1</v>
      </c>
      <c r="N298" s="192" t="s">
        <v>52</v>
      </c>
      <c r="P298" s="147">
        <f>O298*H298</f>
        <v>0</v>
      </c>
      <c r="Q298" s="147">
        <v>1</v>
      </c>
      <c r="R298" s="147">
        <f>Q298*H298</f>
        <v>43.872999999999998</v>
      </c>
      <c r="S298" s="147">
        <v>0</v>
      </c>
      <c r="T298" s="148">
        <f>S298*H298</f>
        <v>0</v>
      </c>
      <c r="AR298" s="149" t="s">
        <v>295</v>
      </c>
      <c r="AT298" s="149" t="s">
        <v>472</v>
      </c>
      <c r="AU298" s="149" t="s">
        <v>96</v>
      </c>
      <c r="AY298" s="17" t="s">
        <v>219</v>
      </c>
      <c r="BE298" s="150">
        <f>IF(N298="základní",J298,0)</f>
        <v>0</v>
      </c>
      <c r="BF298" s="150">
        <f>IF(N298="snížená",J298,0)</f>
        <v>0</v>
      </c>
      <c r="BG298" s="150">
        <f>IF(N298="zákl. přenesená",J298,0)</f>
        <v>0</v>
      </c>
      <c r="BH298" s="150">
        <f>IF(N298="sníž. přenesená",J298,0)</f>
        <v>0</v>
      </c>
      <c r="BI298" s="150">
        <f>IF(N298="nulová",J298,0)</f>
        <v>0</v>
      </c>
      <c r="BJ298" s="17" t="s">
        <v>94</v>
      </c>
      <c r="BK298" s="150">
        <f>ROUND(I298*H298,2)</f>
        <v>0</v>
      </c>
      <c r="BL298" s="17" t="s">
        <v>226</v>
      </c>
      <c r="BM298" s="149" t="s">
        <v>772</v>
      </c>
    </row>
    <row r="299" spans="2:65" s="12" customFormat="1" ht="11.25">
      <c r="B299" s="151"/>
      <c r="D299" s="152" t="s">
        <v>228</v>
      </c>
      <c r="E299" s="153" t="s">
        <v>1</v>
      </c>
      <c r="F299" s="154" t="s">
        <v>773</v>
      </c>
      <c r="H299" s="153" t="s">
        <v>1</v>
      </c>
      <c r="I299" s="155"/>
      <c r="L299" s="151"/>
      <c r="M299" s="156"/>
      <c r="T299" s="157"/>
      <c r="AT299" s="153" t="s">
        <v>228</v>
      </c>
      <c r="AU299" s="153" t="s">
        <v>96</v>
      </c>
      <c r="AV299" s="12" t="s">
        <v>94</v>
      </c>
      <c r="AW299" s="12" t="s">
        <v>42</v>
      </c>
      <c r="AX299" s="12" t="s">
        <v>87</v>
      </c>
      <c r="AY299" s="153" t="s">
        <v>219</v>
      </c>
    </row>
    <row r="300" spans="2:65" s="14" customFormat="1" ht="11.25">
      <c r="B300" s="165"/>
      <c r="D300" s="152" t="s">
        <v>228</v>
      </c>
      <c r="E300" s="166" t="s">
        <v>1</v>
      </c>
      <c r="F300" s="167" t="s">
        <v>774</v>
      </c>
      <c r="H300" s="168">
        <v>6.95</v>
      </c>
      <c r="I300" s="169"/>
      <c r="L300" s="165"/>
      <c r="M300" s="170"/>
      <c r="T300" s="171"/>
      <c r="AT300" s="166" t="s">
        <v>228</v>
      </c>
      <c r="AU300" s="166" t="s">
        <v>96</v>
      </c>
      <c r="AV300" s="14" t="s">
        <v>96</v>
      </c>
      <c r="AW300" s="14" t="s">
        <v>42</v>
      </c>
      <c r="AX300" s="14" t="s">
        <v>87</v>
      </c>
      <c r="AY300" s="166" t="s">
        <v>219</v>
      </c>
    </row>
    <row r="301" spans="2:65" s="14" customFormat="1" ht="11.25">
      <c r="B301" s="165"/>
      <c r="D301" s="152" t="s">
        <v>228</v>
      </c>
      <c r="E301" s="166" t="s">
        <v>1</v>
      </c>
      <c r="F301" s="167" t="s">
        <v>775</v>
      </c>
      <c r="H301" s="168">
        <v>5.0750000000000002</v>
      </c>
      <c r="I301" s="169"/>
      <c r="L301" s="165"/>
      <c r="M301" s="170"/>
      <c r="T301" s="171"/>
      <c r="AT301" s="166" t="s">
        <v>228</v>
      </c>
      <c r="AU301" s="166" t="s">
        <v>96</v>
      </c>
      <c r="AV301" s="14" t="s">
        <v>96</v>
      </c>
      <c r="AW301" s="14" t="s">
        <v>42</v>
      </c>
      <c r="AX301" s="14" t="s">
        <v>87</v>
      </c>
      <c r="AY301" s="166" t="s">
        <v>219</v>
      </c>
    </row>
    <row r="302" spans="2:65" s="14" customFormat="1" ht="11.25">
      <c r="B302" s="165"/>
      <c r="D302" s="152" t="s">
        <v>228</v>
      </c>
      <c r="E302" s="166" t="s">
        <v>1</v>
      </c>
      <c r="F302" s="167" t="s">
        <v>776</v>
      </c>
      <c r="H302" s="168">
        <v>3.3</v>
      </c>
      <c r="I302" s="169"/>
      <c r="L302" s="165"/>
      <c r="M302" s="170"/>
      <c r="T302" s="171"/>
      <c r="AT302" s="166" t="s">
        <v>228</v>
      </c>
      <c r="AU302" s="166" t="s">
        <v>96</v>
      </c>
      <c r="AV302" s="14" t="s">
        <v>96</v>
      </c>
      <c r="AW302" s="14" t="s">
        <v>42</v>
      </c>
      <c r="AX302" s="14" t="s">
        <v>87</v>
      </c>
      <c r="AY302" s="166" t="s">
        <v>219</v>
      </c>
    </row>
    <row r="303" spans="2:65" s="14" customFormat="1" ht="11.25">
      <c r="B303" s="165"/>
      <c r="D303" s="152" t="s">
        <v>228</v>
      </c>
      <c r="E303" s="166" t="s">
        <v>1</v>
      </c>
      <c r="F303" s="167" t="s">
        <v>777</v>
      </c>
      <c r="H303" s="168">
        <v>2.52</v>
      </c>
      <c r="I303" s="169"/>
      <c r="L303" s="165"/>
      <c r="M303" s="170"/>
      <c r="T303" s="171"/>
      <c r="AT303" s="166" t="s">
        <v>228</v>
      </c>
      <c r="AU303" s="166" t="s">
        <v>96</v>
      </c>
      <c r="AV303" s="14" t="s">
        <v>96</v>
      </c>
      <c r="AW303" s="14" t="s">
        <v>42</v>
      </c>
      <c r="AX303" s="14" t="s">
        <v>87</v>
      </c>
      <c r="AY303" s="166" t="s">
        <v>219</v>
      </c>
    </row>
    <row r="304" spans="2:65" s="14" customFormat="1" ht="11.25">
      <c r="B304" s="165"/>
      <c r="D304" s="152" t="s">
        <v>228</v>
      </c>
      <c r="E304" s="166" t="s">
        <v>1</v>
      </c>
      <c r="F304" s="167" t="s">
        <v>778</v>
      </c>
      <c r="H304" s="168">
        <v>0.43</v>
      </c>
      <c r="I304" s="169"/>
      <c r="L304" s="165"/>
      <c r="M304" s="170"/>
      <c r="T304" s="171"/>
      <c r="AT304" s="166" t="s">
        <v>228</v>
      </c>
      <c r="AU304" s="166" t="s">
        <v>96</v>
      </c>
      <c r="AV304" s="14" t="s">
        <v>96</v>
      </c>
      <c r="AW304" s="14" t="s">
        <v>42</v>
      </c>
      <c r="AX304" s="14" t="s">
        <v>87</v>
      </c>
      <c r="AY304" s="166" t="s">
        <v>219</v>
      </c>
    </row>
    <row r="305" spans="2:65" s="14" customFormat="1" ht="11.25">
      <c r="B305" s="165"/>
      <c r="D305" s="152" t="s">
        <v>228</v>
      </c>
      <c r="E305" s="166" t="s">
        <v>1</v>
      </c>
      <c r="F305" s="167" t="s">
        <v>779</v>
      </c>
      <c r="H305" s="168">
        <v>0.8</v>
      </c>
      <c r="I305" s="169"/>
      <c r="L305" s="165"/>
      <c r="M305" s="170"/>
      <c r="T305" s="171"/>
      <c r="AT305" s="166" t="s">
        <v>228</v>
      </c>
      <c r="AU305" s="166" t="s">
        <v>96</v>
      </c>
      <c r="AV305" s="14" t="s">
        <v>96</v>
      </c>
      <c r="AW305" s="14" t="s">
        <v>42</v>
      </c>
      <c r="AX305" s="14" t="s">
        <v>87</v>
      </c>
      <c r="AY305" s="166" t="s">
        <v>219</v>
      </c>
    </row>
    <row r="306" spans="2:65" s="15" customFormat="1" ht="11.25">
      <c r="B306" s="172"/>
      <c r="D306" s="152" t="s">
        <v>228</v>
      </c>
      <c r="E306" s="173" t="s">
        <v>1</v>
      </c>
      <c r="F306" s="174" t="s">
        <v>780</v>
      </c>
      <c r="H306" s="175">
        <v>19.074999999999999</v>
      </c>
      <c r="I306" s="176"/>
      <c r="L306" s="172"/>
      <c r="M306" s="177"/>
      <c r="T306" s="178"/>
      <c r="AT306" s="173" t="s">
        <v>228</v>
      </c>
      <c r="AU306" s="173" t="s">
        <v>96</v>
      </c>
      <c r="AV306" s="15" t="s">
        <v>226</v>
      </c>
      <c r="AW306" s="15" t="s">
        <v>42</v>
      </c>
      <c r="AX306" s="15" t="s">
        <v>87</v>
      </c>
      <c r="AY306" s="173" t="s">
        <v>219</v>
      </c>
    </row>
    <row r="307" spans="2:65" s="14" customFormat="1" ht="11.25">
      <c r="B307" s="165"/>
      <c r="D307" s="152" t="s">
        <v>228</v>
      </c>
      <c r="E307" s="166" t="s">
        <v>1</v>
      </c>
      <c r="F307" s="167" t="s">
        <v>781</v>
      </c>
      <c r="H307" s="168">
        <v>43.872999999999998</v>
      </c>
      <c r="I307" s="169"/>
      <c r="L307" s="165"/>
      <c r="M307" s="170"/>
      <c r="T307" s="171"/>
      <c r="AT307" s="166" t="s">
        <v>228</v>
      </c>
      <c r="AU307" s="166" t="s">
        <v>96</v>
      </c>
      <c r="AV307" s="14" t="s">
        <v>96</v>
      </c>
      <c r="AW307" s="14" t="s">
        <v>42</v>
      </c>
      <c r="AX307" s="14" t="s">
        <v>87</v>
      </c>
      <c r="AY307" s="166" t="s">
        <v>219</v>
      </c>
    </row>
    <row r="308" spans="2:65" s="15" customFormat="1" ht="11.25">
      <c r="B308" s="172"/>
      <c r="D308" s="152" t="s">
        <v>228</v>
      </c>
      <c r="E308" s="173" t="s">
        <v>1</v>
      </c>
      <c r="F308" s="174" t="s">
        <v>782</v>
      </c>
      <c r="H308" s="175">
        <v>43.872999999999998</v>
      </c>
      <c r="I308" s="176"/>
      <c r="L308" s="172"/>
      <c r="M308" s="177"/>
      <c r="T308" s="178"/>
      <c r="AT308" s="173" t="s">
        <v>228</v>
      </c>
      <c r="AU308" s="173" t="s">
        <v>96</v>
      </c>
      <c r="AV308" s="15" t="s">
        <v>226</v>
      </c>
      <c r="AW308" s="15" t="s">
        <v>42</v>
      </c>
      <c r="AX308" s="15" t="s">
        <v>94</v>
      </c>
      <c r="AY308" s="173" t="s">
        <v>219</v>
      </c>
    </row>
    <row r="309" spans="2:65" s="11" customFormat="1" ht="22.9" customHeight="1">
      <c r="B309" s="126"/>
      <c r="D309" s="127" t="s">
        <v>86</v>
      </c>
      <c r="E309" s="136" t="s">
        <v>301</v>
      </c>
      <c r="F309" s="136" t="s">
        <v>783</v>
      </c>
      <c r="I309" s="129"/>
      <c r="J309" s="137">
        <f>BK309</f>
        <v>0</v>
      </c>
      <c r="L309" s="126"/>
      <c r="M309" s="131"/>
      <c r="P309" s="132">
        <f>SUM(P310:P351)</f>
        <v>0</v>
      </c>
      <c r="R309" s="132">
        <f>SUM(R310:R351)</f>
        <v>16.874274999999997</v>
      </c>
      <c r="T309" s="133">
        <f>SUM(T310:T351)</f>
        <v>0</v>
      </c>
      <c r="AR309" s="127" t="s">
        <v>94</v>
      </c>
      <c r="AT309" s="134" t="s">
        <v>86</v>
      </c>
      <c r="AU309" s="134" t="s">
        <v>94</v>
      </c>
      <c r="AY309" s="127" t="s">
        <v>219</v>
      </c>
      <c r="BK309" s="135">
        <f>SUM(BK310:BK351)</f>
        <v>0</v>
      </c>
    </row>
    <row r="310" spans="2:65" s="1" customFormat="1" ht="16.5" customHeight="1">
      <c r="B310" s="33"/>
      <c r="C310" s="138" t="s">
        <v>409</v>
      </c>
      <c r="D310" s="138" t="s">
        <v>221</v>
      </c>
      <c r="E310" s="139" t="s">
        <v>784</v>
      </c>
      <c r="F310" s="140" t="s">
        <v>785</v>
      </c>
      <c r="G310" s="141" t="s">
        <v>624</v>
      </c>
      <c r="H310" s="142">
        <v>55</v>
      </c>
      <c r="I310" s="143"/>
      <c r="J310" s="144">
        <f>ROUND(I310*H310,2)</f>
        <v>0</v>
      </c>
      <c r="K310" s="140" t="s">
        <v>254</v>
      </c>
      <c r="L310" s="33"/>
      <c r="M310" s="145" t="s">
        <v>1</v>
      </c>
      <c r="N310" s="146" t="s">
        <v>52</v>
      </c>
      <c r="P310" s="147">
        <f>O310*H310</f>
        <v>0</v>
      </c>
      <c r="Q310" s="147">
        <v>0.18292</v>
      </c>
      <c r="R310" s="147">
        <f>Q310*H310</f>
        <v>10.060599999999999</v>
      </c>
      <c r="S310" s="147">
        <v>0</v>
      </c>
      <c r="T310" s="148">
        <f>S310*H310</f>
        <v>0</v>
      </c>
      <c r="AR310" s="149" t="s">
        <v>226</v>
      </c>
      <c r="AT310" s="149" t="s">
        <v>221</v>
      </c>
      <c r="AU310" s="149" t="s">
        <v>96</v>
      </c>
      <c r="AY310" s="17" t="s">
        <v>219</v>
      </c>
      <c r="BE310" s="150">
        <f>IF(N310="základní",J310,0)</f>
        <v>0</v>
      </c>
      <c r="BF310" s="150">
        <f>IF(N310="snížená",J310,0)</f>
        <v>0</v>
      </c>
      <c r="BG310" s="150">
        <f>IF(N310="zákl. přenesená",J310,0)</f>
        <v>0</v>
      </c>
      <c r="BH310" s="150">
        <f>IF(N310="sníž. přenesená",J310,0)</f>
        <v>0</v>
      </c>
      <c r="BI310" s="150">
        <f>IF(N310="nulová",J310,0)</f>
        <v>0</v>
      </c>
      <c r="BJ310" s="17" t="s">
        <v>94</v>
      </c>
      <c r="BK310" s="150">
        <f>ROUND(I310*H310,2)</f>
        <v>0</v>
      </c>
      <c r="BL310" s="17" t="s">
        <v>226</v>
      </c>
      <c r="BM310" s="149" t="s">
        <v>786</v>
      </c>
    </row>
    <row r="311" spans="2:65" s="1" customFormat="1" ht="11.25">
      <c r="B311" s="33"/>
      <c r="D311" s="179" t="s">
        <v>256</v>
      </c>
      <c r="F311" s="180" t="s">
        <v>787</v>
      </c>
      <c r="I311" s="181"/>
      <c r="L311" s="33"/>
      <c r="M311" s="182"/>
      <c r="T311" s="57"/>
      <c r="AT311" s="17" t="s">
        <v>256</v>
      </c>
      <c r="AU311" s="17" t="s">
        <v>96</v>
      </c>
    </row>
    <row r="312" spans="2:65" s="12" customFormat="1" ht="11.25">
      <c r="B312" s="151"/>
      <c r="D312" s="152" t="s">
        <v>228</v>
      </c>
      <c r="E312" s="153" t="s">
        <v>1</v>
      </c>
      <c r="F312" s="154" t="s">
        <v>626</v>
      </c>
      <c r="H312" s="153" t="s">
        <v>1</v>
      </c>
      <c r="I312" s="155"/>
      <c r="L312" s="151"/>
      <c r="M312" s="156"/>
      <c r="T312" s="157"/>
      <c r="AT312" s="153" t="s">
        <v>228</v>
      </c>
      <c r="AU312" s="153" t="s">
        <v>96</v>
      </c>
      <c r="AV312" s="12" t="s">
        <v>94</v>
      </c>
      <c r="AW312" s="12" t="s">
        <v>42</v>
      </c>
      <c r="AX312" s="12" t="s">
        <v>87</v>
      </c>
      <c r="AY312" s="153" t="s">
        <v>219</v>
      </c>
    </row>
    <row r="313" spans="2:65" s="14" customFormat="1" ht="11.25">
      <c r="B313" s="165"/>
      <c r="D313" s="152" t="s">
        <v>228</v>
      </c>
      <c r="E313" s="166" t="s">
        <v>1</v>
      </c>
      <c r="F313" s="167" t="s">
        <v>588</v>
      </c>
      <c r="H313" s="168">
        <v>55</v>
      </c>
      <c r="I313" s="169"/>
      <c r="L313" s="165"/>
      <c r="M313" s="170"/>
      <c r="T313" s="171"/>
      <c r="AT313" s="166" t="s">
        <v>228</v>
      </c>
      <c r="AU313" s="166" t="s">
        <v>96</v>
      </c>
      <c r="AV313" s="14" t="s">
        <v>96</v>
      </c>
      <c r="AW313" s="14" t="s">
        <v>42</v>
      </c>
      <c r="AX313" s="14" t="s">
        <v>87</v>
      </c>
      <c r="AY313" s="166" t="s">
        <v>219</v>
      </c>
    </row>
    <row r="314" spans="2:65" s="15" customFormat="1" ht="11.25">
      <c r="B314" s="172"/>
      <c r="D314" s="152" t="s">
        <v>228</v>
      </c>
      <c r="E314" s="173" t="s">
        <v>1</v>
      </c>
      <c r="F314" s="174" t="s">
        <v>262</v>
      </c>
      <c r="H314" s="175">
        <v>55</v>
      </c>
      <c r="I314" s="176"/>
      <c r="L314" s="172"/>
      <c r="M314" s="177"/>
      <c r="T314" s="178"/>
      <c r="AT314" s="173" t="s">
        <v>228</v>
      </c>
      <c r="AU314" s="173" t="s">
        <v>96</v>
      </c>
      <c r="AV314" s="15" t="s">
        <v>226</v>
      </c>
      <c r="AW314" s="15" t="s">
        <v>42</v>
      </c>
      <c r="AX314" s="15" t="s">
        <v>94</v>
      </c>
      <c r="AY314" s="173" t="s">
        <v>219</v>
      </c>
    </row>
    <row r="315" spans="2:65" s="1" customFormat="1" ht="16.5" customHeight="1">
      <c r="B315" s="33"/>
      <c r="C315" s="183" t="s">
        <v>415</v>
      </c>
      <c r="D315" s="183" t="s">
        <v>472</v>
      </c>
      <c r="E315" s="184" t="s">
        <v>788</v>
      </c>
      <c r="F315" s="185" t="s">
        <v>789</v>
      </c>
      <c r="G315" s="186" t="s">
        <v>624</v>
      </c>
      <c r="H315" s="187">
        <v>5.5</v>
      </c>
      <c r="I315" s="188"/>
      <c r="J315" s="189">
        <f>ROUND(I315*H315,2)</f>
        <v>0</v>
      </c>
      <c r="K315" s="185" t="s">
        <v>254</v>
      </c>
      <c r="L315" s="190"/>
      <c r="M315" s="191" t="s">
        <v>1</v>
      </c>
      <c r="N315" s="192" t="s">
        <v>52</v>
      </c>
      <c r="P315" s="147">
        <f>O315*H315</f>
        <v>0</v>
      </c>
      <c r="Q315" s="147">
        <v>0.125</v>
      </c>
      <c r="R315" s="147">
        <f>Q315*H315</f>
        <v>0.6875</v>
      </c>
      <c r="S315" s="147">
        <v>0</v>
      </c>
      <c r="T315" s="148">
        <f>S315*H315</f>
        <v>0</v>
      </c>
      <c r="AR315" s="149" t="s">
        <v>295</v>
      </c>
      <c r="AT315" s="149" t="s">
        <v>472</v>
      </c>
      <c r="AU315" s="149" t="s">
        <v>96</v>
      </c>
      <c r="AY315" s="17" t="s">
        <v>219</v>
      </c>
      <c r="BE315" s="150">
        <f>IF(N315="základní",J315,0)</f>
        <v>0</v>
      </c>
      <c r="BF315" s="150">
        <f>IF(N315="snížená",J315,0)</f>
        <v>0</v>
      </c>
      <c r="BG315" s="150">
        <f>IF(N315="zákl. přenesená",J315,0)</f>
        <v>0</v>
      </c>
      <c r="BH315" s="150">
        <f>IF(N315="sníž. přenesená",J315,0)</f>
        <v>0</v>
      </c>
      <c r="BI315" s="150">
        <f>IF(N315="nulová",J315,0)</f>
        <v>0</v>
      </c>
      <c r="BJ315" s="17" t="s">
        <v>94</v>
      </c>
      <c r="BK315" s="150">
        <f>ROUND(I315*H315,2)</f>
        <v>0</v>
      </c>
      <c r="BL315" s="17" t="s">
        <v>226</v>
      </c>
      <c r="BM315" s="149" t="s">
        <v>790</v>
      </c>
    </row>
    <row r="316" spans="2:65" s="12" customFormat="1" ht="11.25">
      <c r="B316" s="151"/>
      <c r="D316" s="152" t="s">
        <v>228</v>
      </c>
      <c r="E316" s="153" t="s">
        <v>1</v>
      </c>
      <c r="F316" s="154" t="s">
        <v>626</v>
      </c>
      <c r="H316" s="153" t="s">
        <v>1</v>
      </c>
      <c r="I316" s="155"/>
      <c r="L316" s="151"/>
      <c r="M316" s="156"/>
      <c r="T316" s="157"/>
      <c r="AT316" s="153" t="s">
        <v>228</v>
      </c>
      <c r="AU316" s="153" t="s">
        <v>96</v>
      </c>
      <c r="AV316" s="12" t="s">
        <v>94</v>
      </c>
      <c r="AW316" s="12" t="s">
        <v>42</v>
      </c>
      <c r="AX316" s="12" t="s">
        <v>87</v>
      </c>
      <c r="AY316" s="153" t="s">
        <v>219</v>
      </c>
    </row>
    <row r="317" spans="2:65" s="12" customFormat="1" ht="11.25">
      <c r="B317" s="151"/>
      <c r="D317" s="152" t="s">
        <v>228</v>
      </c>
      <c r="E317" s="153" t="s">
        <v>1</v>
      </c>
      <c r="F317" s="154" t="s">
        <v>791</v>
      </c>
      <c r="H317" s="153" t="s">
        <v>1</v>
      </c>
      <c r="I317" s="155"/>
      <c r="L317" s="151"/>
      <c r="M317" s="156"/>
      <c r="T317" s="157"/>
      <c r="AT317" s="153" t="s">
        <v>228</v>
      </c>
      <c r="AU317" s="153" t="s">
        <v>96</v>
      </c>
      <c r="AV317" s="12" t="s">
        <v>94</v>
      </c>
      <c r="AW317" s="12" t="s">
        <v>42</v>
      </c>
      <c r="AX317" s="12" t="s">
        <v>87</v>
      </c>
      <c r="AY317" s="153" t="s">
        <v>219</v>
      </c>
    </row>
    <row r="318" spans="2:65" s="14" customFormat="1" ht="11.25">
      <c r="B318" s="165"/>
      <c r="D318" s="152" t="s">
        <v>228</v>
      </c>
      <c r="E318" s="166" t="s">
        <v>1</v>
      </c>
      <c r="F318" s="167" t="s">
        <v>792</v>
      </c>
      <c r="H318" s="168">
        <v>5.5</v>
      </c>
      <c r="I318" s="169"/>
      <c r="L318" s="165"/>
      <c r="M318" s="170"/>
      <c r="T318" s="171"/>
      <c r="AT318" s="166" t="s">
        <v>228</v>
      </c>
      <c r="AU318" s="166" t="s">
        <v>96</v>
      </c>
      <c r="AV318" s="14" t="s">
        <v>96</v>
      </c>
      <c r="AW318" s="14" t="s">
        <v>42</v>
      </c>
      <c r="AX318" s="14" t="s">
        <v>87</v>
      </c>
      <c r="AY318" s="166" t="s">
        <v>219</v>
      </c>
    </row>
    <row r="319" spans="2:65" s="12" customFormat="1" ht="11.25">
      <c r="B319" s="151"/>
      <c r="D319" s="152" t="s">
        <v>228</v>
      </c>
      <c r="E319" s="153" t="s">
        <v>1</v>
      </c>
      <c r="F319" s="154" t="s">
        <v>793</v>
      </c>
      <c r="H319" s="153" t="s">
        <v>1</v>
      </c>
      <c r="I319" s="155"/>
      <c r="L319" s="151"/>
      <c r="M319" s="156"/>
      <c r="T319" s="157"/>
      <c r="AT319" s="153" t="s">
        <v>228</v>
      </c>
      <c r="AU319" s="153" t="s">
        <v>96</v>
      </c>
      <c r="AV319" s="12" t="s">
        <v>94</v>
      </c>
      <c r="AW319" s="12" t="s">
        <v>42</v>
      </c>
      <c r="AX319" s="12" t="s">
        <v>87</v>
      </c>
      <c r="AY319" s="153" t="s">
        <v>219</v>
      </c>
    </row>
    <row r="320" spans="2:65" s="15" customFormat="1" ht="11.25">
      <c r="B320" s="172"/>
      <c r="D320" s="152" t="s">
        <v>228</v>
      </c>
      <c r="E320" s="173" t="s">
        <v>1</v>
      </c>
      <c r="F320" s="174" t="s">
        <v>262</v>
      </c>
      <c r="H320" s="175">
        <v>5.5</v>
      </c>
      <c r="I320" s="176"/>
      <c r="L320" s="172"/>
      <c r="M320" s="177"/>
      <c r="T320" s="178"/>
      <c r="AT320" s="173" t="s">
        <v>228</v>
      </c>
      <c r="AU320" s="173" t="s">
        <v>96</v>
      </c>
      <c r="AV320" s="15" t="s">
        <v>226</v>
      </c>
      <c r="AW320" s="15" t="s">
        <v>42</v>
      </c>
      <c r="AX320" s="15" t="s">
        <v>94</v>
      </c>
      <c r="AY320" s="173" t="s">
        <v>219</v>
      </c>
    </row>
    <row r="321" spans="2:65" s="1" customFormat="1" ht="21.75" customHeight="1">
      <c r="B321" s="33"/>
      <c r="C321" s="138" t="s">
        <v>423</v>
      </c>
      <c r="D321" s="138" t="s">
        <v>221</v>
      </c>
      <c r="E321" s="139" t="s">
        <v>794</v>
      </c>
      <c r="F321" s="140" t="s">
        <v>795</v>
      </c>
      <c r="G321" s="141" t="s">
        <v>272</v>
      </c>
      <c r="H321" s="142">
        <v>2.4750000000000001</v>
      </c>
      <c r="I321" s="143"/>
      <c r="J321" s="144">
        <f>ROUND(I321*H321,2)</f>
        <v>0</v>
      </c>
      <c r="K321" s="140" t="s">
        <v>1</v>
      </c>
      <c r="L321" s="33"/>
      <c r="M321" s="145" t="s">
        <v>1</v>
      </c>
      <c r="N321" s="146" t="s">
        <v>52</v>
      </c>
      <c r="P321" s="147">
        <f>O321*H321</f>
        <v>0</v>
      </c>
      <c r="Q321" s="147">
        <v>2.4529999999999998</v>
      </c>
      <c r="R321" s="147">
        <f>Q321*H321</f>
        <v>6.0711750000000002</v>
      </c>
      <c r="S321" s="147">
        <v>0</v>
      </c>
      <c r="T321" s="148">
        <f>S321*H321</f>
        <v>0</v>
      </c>
      <c r="AR321" s="149" t="s">
        <v>226</v>
      </c>
      <c r="AT321" s="149" t="s">
        <v>221</v>
      </c>
      <c r="AU321" s="149" t="s">
        <v>96</v>
      </c>
      <c r="AY321" s="17" t="s">
        <v>219</v>
      </c>
      <c r="BE321" s="150">
        <f>IF(N321="základní",J321,0)</f>
        <v>0</v>
      </c>
      <c r="BF321" s="150">
        <f>IF(N321="snížená",J321,0)</f>
        <v>0</v>
      </c>
      <c r="BG321" s="150">
        <f>IF(N321="zákl. přenesená",J321,0)</f>
        <v>0</v>
      </c>
      <c r="BH321" s="150">
        <f>IF(N321="sníž. přenesená",J321,0)</f>
        <v>0</v>
      </c>
      <c r="BI321" s="150">
        <f>IF(N321="nulová",J321,0)</f>
        <v>0</v>
      </c>
      <c r="BJ321" s="17" t="s">
        <v>94</v>
      </c>
      <c r="BK321" s="150">
        <f>ROUND(I321*H321,2)</f>
        <v>0</v>
      </c>
      <c r="BL321" s="17" t="s">
        <v>226</v>
      </c>
      <c r="BM321" s="149" t="s">
        <v>796</v>
      </c>
    </row>
    <row r="322" spans="2:65" s="12" customFormat="1" ht="11.25">
      <c r="B322" s="151"/>
      <c r="D322" s="152" t="s">
        <v>228</v>
      </c>
      <c r="E322" s="153" t="s">
        <v>1</v>
      </c>
      <c r="F322" s="154" t="s">
        <v>626</v>
      </c>
      <c r="H322" s="153" t="s">
        <v>1</v>
      </c>
      <c r="I322" s="155"/>
      <c r="L322" s="151"/>
      <c r="M322" s="156"/>
      <c r="T322" s="157"/>
      <c r="AT322" s="153" t="s">
        <v>228</v>
      </c>
      <c r="AU322" s="153" t="s">
        <v>96</v>
      </c>
      <c r="AV322" s="12" t="s">
        <v>94</v>
      </c>
      <c r="AW322" s="12" t="s">
        <v>42</v>
      </c>
      <c r="AX322" s="12" t="s">
        <v>87</v>
      </c>
      <c r="AY322" s="153" t="s">
        <v>219</v>
      </c>
    </row>
    <row r="323" spans="2:65" s="12" customFormat="1" ht="11.25">
      <c r="B323" s="151"/>
      <c r="D323" s="152" t="s">
        <v>228</v>
      </c>
      <c r="E323" s="153" t="s">
        <v>1</v>
      </c>
      <c r="F323" s="154" t="s">
        <v>797</v>
      </c>
      <c r="H323" s="153" t="s">
        <v>1</v>
      </c>
      <c r="I323" s="155"/>
      <c r="L323" s="151"/>
      <c r="M323" s="156"/>
      <c r="T323" s="157"/>
      <c r="AT323" s="153" t="s">
        <v>228</v>
      </c>
      <c r="AU323" s="153" t="s">
        <v>96</v>
      </c>
      <c r="AV323" s="12" t="s">
        <v>94</v>
      </c>
      <c r="AW323" s="12" t="s">
        <v>42</v>
      </c>
      <c r="AX323" s="12" t="s">
        <v>87</v>
      </c>
      <c r="AY323" s="153" t="s">
        <v>219</v>
      </c>
    </row>
    <row r="324" spans="2:65" s="14" customFormat="1" ht="11.25">
      <c r="B324" s="165"/>
      <c r="D324" s="152" t="s">
        <v>228</v>
      </c>
      <c r="E324" s="166" t="s">
        <v>1</v>
      </c>
      <c r="F324" s="167" t="s">
        <v>798</v>
      </c>
      <c r="H324" s="168">
        <v>2.4750000000000001</v>
      </c>
      <c r="I324" s="169"/>
      <c r="L324" s="165"/>
      <c r="M324" s="170"/>
      <c r="T324" s="171"/>
      <c r="AT324" s="166" t="s">
        <v>228</v>
      </c>
      <c r="AU324" s="166" t="s">
        <v>96</v>
      </c>
      <c r="AV324" s="14" t="s">
        <v>96</v>
      </c>
      <c r="AW324" s="14" t="s">
        <v>42</v>
      </c>
      <c r="AX324" s="14" t="s">
        <v>87</v>
      </c>
      <c r="AY324" s="166" t="s">
        <v>219</v>
      </c>
    </row>
    <row r="325" spans="2:65" s="15" customFormat="1" ht="11.25">
      <c r="B325" s="172"/>
      <c r="D325" s="152" t="s">
        <v>228</v>
      </c>
      <c r="E325" s="173" t="s">
        <v>1</v>
      </c>
      <c r="F325" s="174" t="s">
        <v>262</v>
      </c>
      <c r="H325" s="175">
        <v>2.4750000000000001</v>
      </c>
      <c r="I325" s="176"/>
      <c r="L325" s="172"/>
      <c r="M325" s="177"/>
      <c r="T325" s="178"/>
      <c r="AT325" s="173" t="s">
        <v>228</v>
      </c>
      <c r="AU325" s="173" t="s">
        <v>96</v>
      </c>
      <c r="AV325" s="15" t="s">
        <v>226</v>
      </c>
      <c r="AW325" s="15" t="s">
        <v>42</v>
      </c>
      <c r="AX325" s="15" t="s">
        <v>94</v>
      </c>
      <c r="AY325" s="173" t="s">
        <v>219</v>
      </c>
    </row>
    <row r="326" spans="2:65" s="1" customFormat="1" ht="24.2" customHeight="1">
      <c r="B326" s="33"/>
      <c r="C326" s="138" t="s">
        <v>430</v>
      </c>
      <c r="D326" s="138" t="s">
        <v>221</v>
      </c>
      <c r="E326" s="139" t="s">
        <v>799</v>
      </c>
      <c r="F326" s="140" t="s">
        <v>800</v>
      </c>
      <c r="G326" s="141" t="s">
        <v>624</v>
      </c>
      <c r="H326" s="142">
        <v>55</v>
      </c>
      <c r="I326" s="143"/>
      <c r="J326" s="144">
        <f>ROUND(I326*H326,2)</f>
        <v>0</v>
      </c>
      <c r="K326" s="140" t="s">
        <v>225</v>
      </c>
      <c r="L326" s="33"/>
      <c r="M326" s="145" t="s">
        <v>1</v>
      </c>
      <c r="N326" s="146" t="s">
        <v>52</v>
      </c>
      <c r="P326" s="147">
        <f>O326*H326</f>
        <v>0</v>
      </c>
      <c r="Q326" s="147">
        <v>1E-3</v>
      </c>
      <c r="R326" s="147">
        <f>Q326*H326</f>
        <v>5.5E-2</v>
      </c>
      <c r="S326" s="147">
        <v>0</v>
      </c>
      <c r="T326" s="148">
        <f>S326*H326</f>
        <v>0</v>
      </c>
      <c r="AR326" s="149" t="s">
        <v>226</v>
      </c>
      <c r="AT326" s="149" t="s">
        <v>221</v>
      </c>
      <c r="AU326" s="149" t="s">
        <v>96</v>
      </c>
      <c r="AY326" s="17" t="s">
        <v>219</v>
      </c>
      <c r="BE326" s="150">
        <f>IF(N326="základní",J326,0)</f>
        <v>0</v>
      </c>
      <c r="BF326" s="150">
        <f>IF(N326="snížená",J326,0)</f>
        <v>0</v>
      </c>
      <c r="BG326" s="150">
        <f>IF(N326="zákl. přenesená",J326,0)</f>
        <v>0</v>
      </c>
      <c r="BH326" s="150">
        <f>IF(N326="sníž. přenesená",J326,0)</f>
        <v>0</v>
      </c>
      <c r="BI326" s="150">
        <f>IF(N326="nulová",J326,0)</f>
        <v>0</v>
      </c>
      <c r="BJ326" s="17" t="s">
        <v>94</v>
      </c>
      <c r="BK326" s="150">
        <f>ROUND(I326*H326,2)</f>
        <v>0</v>
      </c>
      <c r="BL326" s="17" t="s">
        <v>226</v>
      </c>
      <c r="BM326" s="149" t="s">
        <v>801</v>
      </c>
    </row>
    <row r="327" spans="2:65" s="12" customFormat="1" ht="11.25">
      <c r="B327" s="151"/>
      <c r="D327" s="152" t="s">
        <v>228</v>
      </c>
      <c r="E327" s="153" t="s">
        <v>1</v>
      </c>
      <c r="F327" s="154" t="s">
        <v>802</v>
      </c>
      <c r="H327" s="153" t="s">
        <v>1</v>
      </c>
      <c r="I327" s="155"/>
      <c r="L327" s="151"/>
      <c r="M327" s="156"/>
      <c r="T327" s="157"/>
      <c r="AT327" s="153" t="s">
        <v>228</v>
      </c>
      <c r="AU327" s="153" t="s">
        <v>96</v>
      </c>
      <c r="AV327" s="12" t="s">
        <v>94</v>
      </c>
      <c r="AW327" s="12" t="s">
        <v>42</v>
      </c>
      <c r="AX327" s="12" t="s">
        <v>87</v>
      </c>
      <c r="AY327" s="153" t="s">
        <v>219</v>
      </c>
    </row>
    <row r="328" spans="2:65" s="12" customFormat="1" ht="11.25">
      <c r="B328" s="151"/>
      <c r="D328" s="152" t="s">
        <v>228</v>
      </c>
      <c r="E328" s="153" t="s">
        <v>1</v>
      </c>
      <c r="F328" s="154" t="s">
        <v>803</v>
      </c>
      <c r="H328" s="153" t="s">
        <v>1</v>
      </c>
      <c r="I328" s="155"/>
      <c r="L328" s="151"/>
      <c r="M328" s="156"/>
      <c r="T328" s="157"/>
      <c r="AT328" s="153" t="s">
        <v>228</v>
      </c>
      <c r="AU328" s="153" t="s">
        <v>96</v>
      </c>
      <c r="AV328" s="12" t="s">
        <v>94</v>
      </c>
      <c r="AW328" s="12" t="s">
        <v>42</v>
      </c>
      <c r="AX328" s="12" t="s">
        <v>87</v>
      </c>
      <c r="AY328" s="153" t="s">
        <v>219</v>
      </c>
    </row>
    <row r="329" spans="2:65" s="14" customFormat="1" ht="11.25">
      <c r="B329" s="165"/>
      <c r="D329" s="152" t="s">
        <v>228</v>
      </c>
      <c r="E329" s="166" t="s">
        <v>1</v>
      </c>
      <c r="F329" s="167" t="s">
        <v>594</v>
      </c>
      <c r="H329" s="168">
        <v>55</v>
      </c>
      <c r="I329" s="169"/>
      <c r="L329" s="165"/>
      <c r="M329" s="170"/>
      <c r="T329" s="171"/>
      <c r="AT329" s="166" t="s">
        <v>228</v>
      </c>
      <c r="AU329" s="166" t="s">
        <v>96</v>
      </c>
      <c r="AV329" s="14" t="s">
        <v>96</v>
      </c>
      <c r="AW329" s="14" t="s">
        <v>42</v>
      </c>
      <c r="AX329" s="14" t="s">
        <v>94</v>
      </c>
      <c r="AY329" s="166" t="s">
        <v>219</v>
      </c>
    </row>
    <row r="330" spans="2:65" s="1" customFormat="1" ht="16.5" customHeight="1">
      <c r="B330" s="33"/>
      <c r="C330" s="138" t="s">
        <v>435</v>
      </c>
      <c r="D330" s="138" t="s">
        <v>221</v>
      </c>
      <c r="E330" s="139" t="s">
        <v>804</v>
      </c>
      <c r="F330" s="140" t="s">
        <v>805</v>
      </c>
      <c r="G330" s="141" t="s">
        <v>624</v>
      </c>
      <c r="H330" s="142">
        <v>55</v>
      </c>
      <c r="I330" s="143"/>
      <c r="J330" s="144">
        <f>ROUND(I330*H330,2)</f>
        <v>0</v>
      </c>
      <c r="K330" s="140" t="s">
        <v>254</v>
      </c>
      <c r="L330" s="33"/>
      <c r="M330" s="145" t="s">
        <v>1</v>
      </c>
      <c r="N330" s="146" t="s">
        <v>52</v>
      </c>
      <c r="P330" s="147">
        <f>O330*H330</f>
        <v>0</v>
      </c>
      <c r="Q330" s="147">
        <v>0</v>
      </c>
      <c r="R330" s="147">
        <f>Q330*H330</f>
        <v>0</v>
      </c>
      <c r="S330" s="147">
        <v>0</v>
      </c>
      <c r="T330" s="148">
        <f>S330*H330</f>
        <v>0</v>
      </c>
      <c r="AR330" s="149" t="s">
        <v>226</v>
      </c>
      <c r="AT330" s="149" t="s">
        <v>221</v>
      </c>
      <c r="AU330" s="149" t="s">
        <v>96</v>
      </c>
      <c r="AY330" s="17" t="s">
        <v>219</v>
      </c>
      <c r="BE330" s="150">
        <f>IF(N330="základní",J330,0)</f>
        <v>0</v>
      </c>
      <c r="BF330" s="150">
        <f>IF(N330="snížená",J330,0)</f>
        <v>0</v>
      </c>
      <c r="BG330" s="150">
        <f>IF(N330="zákl. přenesená",J330,0)</f>
        <v>0</v>
      </c>
      <c r="BH330" s="150">
        <f>IF(N330="sníž. přenesená",J330,0)</f>
        <v>0</v>
      </c>
      <c r="BI330" s="150">
        <f>IF(N330="nulová",J330,0)</f>
        <v>0</v>
      </c>
      <c r="BJ330" s="17" t="s">
        <v>94</v>
      </c>
      <c r="BK330" s="150">
        <f>ROUND(I330*H330,2)</f>
        <v>0</v>
      </c>
      <c r="BL330" s="17" t="s">
        <v>226</v>
      </c>
      <c r="BM330" s="149" t="s">
        <v>806</v>
      </c>
    </row>
    <row r="331" spans="2:65" s="1" customFormat="1" ht="11.25">
      <c r="B331" s="33"/>
      <c r="D331" s="179" t="s">
        <v>256</v>
      </c>
      <c r="F331" s="180" t="s">
        <v>807</v>
      </c>
      <c r="I331" s="181"/>
      <c r="L331" s="33"/>
      <c r="M331" s="182"/>
      <c r="T331" s="57"/>
      <c r="AT331" s="17" t="s">
        <v>256</v>
      </c>
      <c r="AU331" s="17" t="s">
        <v>96</v>
      </c>
    </row>
    <row r="332" spans="2:65" s="12" customFormat="1" ht="11.25">
      <c r="B332" s="151"/>
      <c r="D332" s="152" t="s">
        <v>228</v>
      </c>
      <c r="E332" s="153" t="s">
        <v>1</v>
      </c>
      <c r="F332" s="154" t="s">
        <v>802</v>
      </c>
      <c r="H332" s="153" t="s">
        <v>1</v>
      </c>
      <c r="I332" s="155"/>
      <c r="L332" s="151"/>
      <c r="M332" s="156"/>
      <c r="T332" s="157"/>
      <c r="AT332" s="153" t="s">
        <v>228</v>
      </c>
      <c r="AU332" s="153" t="s">
        <v>96</v>
      </c>
      <c r="AV332" s="12" t="s">
        <v>94</v>
      </c>
      <c r="AW332" s="12" t="s">
        <v>42</v>
      </c>
      <c r="AX332" s="12" t="s">
        <v>87</v>
      </c>
      <c r="AY332" s="153" t="s">
        <v>219</v>
      </c>
    </row>
    <row r="333" spans="2:65" s="12" customFormat="1" ht="11.25">
      <c r="B333" s="151"/>
      <c r="D333" s="152" t="s">
        <v>228</v>
      </c>
      <c r="E333" s="153" t="s">
        <v>1</v>
      </c>
      <c r="F333" s="154" t="s">
        <v>808</v>
      </c>
      <c r="H333" s="153" t="s">
        <v>1</v>
      </c>
      <c r="I333" s="155"/>
      <c r="L333" s="151"/>
      <c r="M333" s="156"/>
      <c r="T333" s="157"/>
      <c r="AT333" s="153" t="s">
        <v>228</v>
      </c>
      <c r="AU333" s="153" t="s">
        <v>96</v>
      </c>
      <c r="AV333" s="12" t="s">
        <v>94</v>
      </c>
      <c r="AW333" s="12" t="s">
        <v>42</v>
      </c>
      <c r="AX333" s="12" t="s">
        <v>87</v>
      </c>
      <c r="AY333" s="153" t="s">
        <v>219</v>
      </c>
    </row>
    <row r="334" spans="2:65" s="14" customFormat="1" ht="11.25">
      <c r="B334" s="165"/>
      <c r="D334" s="152" t="s">
        <v>228</v>
      </c>
      <c r="E334" s="166" t="s">
        <v>1</v>
      </c>
      <c r="F334" s="167" t="s">
        <v>588</v>
      </c>
      <c r="H334" s="168">
        <v>55</v>
      </c>
      <c r="I334" s="169"/>
      <c r="L334" s="165"/>
      <c r="M334" s="170"/>
      <c r="T334" s="171"/>
      <c r="AT334" s="166" t="s">
        <v>228</v>
      </c>
      <c r="AU334" s="166" t="s">
        <v>96</v>
      </c>
      <c r="AV334" s="14" t="s">
        <v>96</v>
      </c>
      <c r="AW334" s="14" t="s">
        <v>42</v>
      </c>
      <c r="AX334" s="14" t="s">
        <v>87</v>
      </c>
      <c r="AY334" s="166" t="s">
        <v>219</v>
      </c>
    </row>
    <row r="335" spans="2:65" s="15" customFormat="1" ht="11.25">
      <c r="B335" s="172"/>
      <c r="D335" s="152" t="s">
        <v>228</v>
      </c>
      <c r="E335" s="173" t="s">
        <v>1</v>
      </c>
      <c r="F335" s="174" t="s">
        <v>262</v>
      </c>
      <c r="H335" s="175">
        <v>55</v>
      </c>
      <c r="I335" s="176"/>
      <c r="L335" s="172"/>
      <c r="M335" s="177"/>
      <c r="T335" s="178"/>
      <c r="AT335" s="173" t="s">
        <v>228</v>
      </c>
      <c r="AU335" s="173" t="s">
        <v>96</v>
      </c>
      <c r="AV335" s="15" t="s">
        <v>226</v>
      </c>
      <c r="AW335" s="15" t="s">
        <v>42</v>
      </c>
      <c r="AX335" s="15" t="s">
        <v>94</v>
      </c>
      <c r="AY335" s="173" t="s">
        <v>219</v>
      </c>
    </row>
    <row r="336" spans="2:65" s="1" customFormat="1" ht="16.5" customHeight="1">
      <c r="B336" s="33"/>
      <c r="C336" s="138" t="s">
        <v>439</v>
      </c>
      <c r="D336" s="138" t="s">
        <v>221</v>
      </c>
      <c r="E336" s="139" t="s">
        <v>809</v>
      </c>
      <c r="F336" s="140" t="s">
        <v>810</v>
      </c>
      <c r="G336" s="141" t="s">
        <v>624</v>
      </c>
      <c r="H336" s="142">
        <v>59.5</v>
      </c>
      <c r="I336" s="143"/>
      <c r="J336" s="144">
        <f>ROUND(I336*H336,2)</f>
        <v>0</v>
      </c>
      <c r="K336" s="140" t="s">
        <v>254</v>
      </c>
      <c r="L336" s="33"/>
      <c r="M336" s="145" t="s">
        <v>1</v>
      </c>
      <c r="N336" s="146" t="s">
        <v>52</v>
      </c>
      <c r="P336" s="147">
        <f>O336*H336</f>
        <v>0</v>
      </c>
      <c r="Q336" s="147">
        <v>0</v>
      </c>
      <c r="R336" s="147">
        <f>Q336*H336</f>
        <v>0</v>
      </c>
      <c r="S336" s="147">
        <v>0</v>
      </c>
      <c r="T336" s="148">
        <f>S336*H336</f>
        <v>0</v>
      </c>
      <c r="AR336" s="149" t="s">
        <v>226</v>
      </c>
      <c r="AT336" s="149" t="s">
        <v>221</v>
      </c>
      <c r="AU336" s="149" t="s">
        <v>96</v>
      </c>
      <c r="AY336" s="17" t="s">
        <v>219</v>
      </c>
      <c r="BE336" s="150">
        <f>IF(N336="základní",J336,0)</f>
        <v>0</v>
      </c>
      <c r="BF336" s="150">
        <f>IF(N336="snížená",J336,0)</f>
        <v>0</v>
      </c>
      <c r="BG336" s="150">
        <f>IF(N336="zákl. přenesená",J336,0)</f>
        <v>0</v>
      </c>
      <c r="BH336" s="150">
        <f>IF(N336="sníž. přenesená",J336,0)</f>
        <v>0</v>
      </c>
      <c r="BI336" s="150">
        <f>IF(N336="nulová",J336,0)</f>
        <v>0</v>
      </c>
      <c r="BJ336" s="17" t="s">
        <v>94</v>
      </c>
      <c r="BK336" s="150">
        <f>ROUND(I336*H336,2)</f>
        <v>0</v>
      </c>
      <c r="BL336" s="17" t="s">
        <v>226</v>
      </c>
      <c r="BM336" s="149" t="s">
        <v>811</v>
      </c>
    </row>
    <row r="337" spans="2:65" s="1" customFormat="1" ht="11.25">
      <c r="B337" s="33"/>
      <c r="D337" s="179" t="s">
        <v>256</v>
      </c>
      <c r="F337" s="180" t="s">
        <v>812</v>
      </c>
      <c r="I337" s="181"/>
      <c r="L337" s="33"/>
      <c r="M337" s="182"/>
      <c r="T337" s="57"/>
      <c r="AT337" s="17" t="s">
        <v>256</v>
      </c>
      <c r="AU337" s="17" t="s">
        <v>96</v>
      </c>
    </row>
    <row r="338" spans="2:65" s="14" customFormat="1" ht="11.25">
      <c r="B338" s="165"/>
      <c r="D338" s="152" t="s">
        <v>228</v>
      </c>
      <c r="E338" s="166" t="s">
        <v>1</v>
      </c>
      <c r="F338" s="167" t="s">
        <v>813</v>
      </c>
      <c r="H338" s="168">
        <v>4.5</v>
      </c>
      <c r="I338" s="169"/>
      <c r="L338" s="165"/>
      <c r="M338" s="170"/>
      <c r="T338" s="171"/>
      <c r="AT338" s="166" t="s">
        <v>228</v>
      </c>
      <c r="AU338" s="166" t="s">
        <v>96</v>
      </c>
      <c r="AV338" s="14" t="s">
        <v>96</v>
      </c>
      <c r="AW338" s="14" t="s">
        <v>42</v>
      </c>
      <c r="AX338" s="14" t="s">
        <v>87</v>
      </c>
      <c r="AY338" s="166" t="s">
        <v>219</v>
      </c>
    </row>
    <row r="339" spans="2:65" s="12" customFormat="1" ht="11.25">
      <c r="B339" s="151"/>
      <c r="D339" s="152" t="s">
        <v>228</v>
      </c>
      <c r="E339" s="153" t="s">
        <v>1</v>
      </c>
      <c r="F339" s="154" t="s">
        <v>814</v>
      </c>
      <c r="H339" s="153" t="s">
        <v>1</v>
      </c>
      <c r="I339" s="155"/>
      <c r="L339" s="151"/>
      <c r="M339" s="156"/>
      <c r="T339" s="157"/>
      <c r="AT339" s="153" t="s">
        <v>228</v>
      </c>
      <c r="AU339" s="153" t="s">
        <v>96</v>
      </c>
      <c r="AV339" s="12" t="s">
        <v>94</v>
      </c>
      <c r="AW339" s="12" t="s">
        <v>42</v>
      </c>
      <c r="AX339" s="12" t="s">
        <v>87</v>
      </c>
      <c r="AY339" s="153" t="s">
        <v>219</v>
      </c>
    </row>
    <row r="340" spans="2:65" s="13" customFormat="1" ht="11.25">
      <c r="B340" s="158"/>
      <c r="D340" s="152" t="s">
        <v>228</v>
      </c>
      <c r="E340" s="159" t="s">
        <v>1</v>
      </c>
      <c r="F340" s="160" t="s">
        <v>242</v>
      </c>
      <c r="H340" s="161">
        <v>4.5</v>
      </c>
      <c r="I340" s="162"/>
      <c r="L340" s="158"/>
      <c r="M340" s="163"/>
      <c r="T340" s="164"/>
      <c r="AT340" s="159" t="s">
        <v>228</v>
      </c>
      <c r="AU340" s="159" t="s">
        <v>96</v>
      </c>
      <c r="AV340" s="13" t="s">
        <v>236</v>
      </c>
      <c r="AW340" s="13" t="s">
        <v>42</v>
      </c>
      <c r="AX340" s="13" t="s">
        <v>87</v>
      </c>
      <c r="AY340" s="159" t="s">
        <v>219</v>
      </c>
    </row>
    <row r="341" spans="2:65" s="12" customFormat="1" ht="11.25">
      <c r="B341" s="151"/>
      <c r="D341" s="152" t="s">
        <v>228</v>
      </c>
      <c r="E341" s="153" t="s">
        <v>1</v>
      </c>
      <c r="F341" s="154" t="s">
        <v>802</v>
      </c>
      <c r="H341" s="153" t="s">
        <v>1</v>
      </c>
      <c r="I341" s="155"/>
      <c r="L341" s="151"/>
      <c r="M341" s="156"/>
      <c r="T341" s="157"/>
      <c r="AT341" s="153" t="s">
        <v>228</v>
      </c>
      <c r="AU341" s="153" t="s">
        <v>96</v>
      </c>
      <c r="AV341" s="12" t="s">
        <v>94</v>
      </c>
      <c r="AW341" s="12" t="s">
        <v>42</v>
      </c>
      <c r="AX341" s="12" t="s">
        <v>87</v>
      </c>
      <c r="AY341" s="153" t="s">
        <v>219</v>
      </c>
    </row>
    <row r="342" spans="2:65" s="12" customFormat="1" ht="11.25">
      <c r="B342" s="151"/>
      <c r="D342" s="152" t="s">
        <v>228</v>
      </c>
      <c r="E342" s="153" t="s">
        <v>1</v>
      </c>
      <c r="F342" s="154" t="s">
        <v>815</v>
      </c>
      <c r="H342" s="153" t="s">
        <v>1</v>
      </c>
      <c r="I342" s="155"/>
      <c r="L342" s="151"/>
      <c r="M342" s="156"/>
      <c r="T342" s="157"/>
      <c r="AT342" s="153" t="s">
        <v>228</v>
      </c>
      <c r="AU342" s="153" t="s">
        <v>96</v>
      </c>
      <c r="AV342" s="12" t="s">
        <v>94</v>
      </c>
      <c r="AW342" s="12" t="s">
        <v>42</v>
      </c>
      <c r="AX342" s="12" t="s">
        <v>87</v>
      </c>
      <c r="AY342" s="153" t="s">
        <v>219</v>
      </c>
    </row>
    <row r="343" spans="2:65" s="14" customFormat="1" ht="11.25">
      <c r="B343" s="165"/>
      <c r="D343" s="152" t="s">
        <v>228</v>
      </c>
      <c r="E343" s="166" t="s">
        <v>1</v>
      </c>
      <c r="F343" s="167" t="s">
        <v>588</v>
      </c>
      <c r="H343" s="168">
        <v>55</v>
      </c>
      <c r="I343" s="169"/>
      <c r="L343" s="165"/>
      <c r="M343" s="170"/>
      <c r="T343" s="171"/>
      <c r="AT343" s="166" t="s">
        <v>228</v>
      </c>
      <c r="AU343" s="166" t="s">
        <v>96</v>
      </c>
      <c r="AV343" s="14" t="s">
        <v>96</v>
      </c>
      <c r="AW343" s="14" t="s">
        <v>42</v>
      </c>
      <c r="AX343" s="14" t="s">
        <v>87</v>
      </c>
      <c r="AY343" s="166" t="s">
        <v>219</v>
      </c>
    </row>
    <row r="344" spans="2:65" s="13" customFormat="1" ht="11.25">
      <c r="B344" s="158"/>
      <c r="D344" s="152" t="s">
        <v>228</v>
      </c>
      <c r="E344" s="159" t="s">
        <v>1</v>
      </c>
      <c r="F344" s="160" t="s">
        <v>242</v>
      </c>
      <c r="H344" s="161">
        <v>55</v>
      </c>
      <c r="I344" s="162"/>
      <c r="L344" s="158"/>
      <c r="M344" s="163"/>
      <c r="T344" s="164"/>
      <c r="AT344" s="159" t="s">
        <v>228</v>
      </c>
      <c r="AU344" s="159" t="s">
        <v>96</v>
      </c>
      <c r="AV344" s="13" t="s">
        <v>236</v>
      </c>
      <c r="AW344" s="13" t="s">
        <v>42</v>
      </c>
      <c r="AX344" s="13" t="s">
        <v>87</v>
      </c>
      <c r="AY344" s="159" t="s">
        <v>219</v>
      </c>
    </row>
    <row r="345" spans="2:65" s="15" customFormat="1" ht="11.25">
      <c r="B345" s="172"/>
      <c r="D345" s="152" t="s">
        <v>228</v>
      </c>
      <c r="E345" s="173" t="s">
        <v>1</v>
      </c>
      <c r="F345" s="174" t="s">
        <v>262</v>
      </c>
      <c r="H345" s="175">
        <v>59.5</v>
      </c>
      <c r="I345" s="176"/>
      <c r="L345" s="172"/>
      <c r="M345" s="177"/>
      <c r="T345" s="178"/>
      <c r="AT345" s="173" t="s">
        <v>228</v>
      </c>
      <c r="AU345" s="173" t="s">
        <v>96</v>
      </c>
      <c r="AV345" s="15" t="s">
        <v>226</v>
      </c>
      <c r="AW345" s="15" t="s">
        <v>42</v>
      </c>
      <c r="AX345" s="15" t="s">
        <v>94</v>
      </c>
      <c r="AY345" s="173" t="s">
        <v>219</v>
      </c>
    </row>
    <row r="346" spans="2:65" s="1" customFormat="1" ht="16.5" customHeight="1">
      <c r="B346" s="33"/>
      <c r="C346" s="138" t="s">
        <v>444</v>
      </c>
      <c r="D346" s="138" t="s">
        <v>221</v>
      </c>
      <c r="E346" s="139" t="s">
        <v>816</v>
      </c>
      <c r="F346" s="140" t="s">
        <v>817</v>
      </c>
      <c r="G346" s="141" t="s">
        <v>624</v>
      </c>
      <c r="H346" s="142">
        <v>55</v>
      </c>
      <c r="I346" s="143"/>
      <c r="J346" s="144">
        <f>ROUND(I346*H346,2)</f>
        <v>0</v>
      </c>
      <c r="K346" s="140" t="s">
        <v>254</v>
      </c>
      <c r="L346" s="33"/>
      <c r="M346" s="145" t="s">
        <v>1</v>
      </c>
      <c r="N346" s="146" t="s">
        <v>52</v>
      </c>
      <c r="P346" s="147">
        <f>O346*H346</f>
        <v>0</v>
      </c>
      <c r="Q346" s="147">
        <v>0</v>
      </c>
      <c r="R346" s="147">
        <f>Q346*H346</f>
        <v>0</v>
      </c>
      <c r="S346" s="147">
        <v>0</v>
      </c>
      <c r="T346" s="148">
        <f>S346*H346</f>
        <v>0</v>
      </c>
      <c r="AR346" s="149" t="s">
        <v>226</v>
      </c>
      <c r="AT346" s="149" t="s">
        <v>221</v>
      </c>
      <c r="AU346" s="149" t="s">
        <v>96</v>
      </c>
      <c r="AY346" s="17" t="s">
        <v>219</v>
      </c>
      <c r="BE346" s="150">
        <f>IF(N346="základní",J346,0)</f>
        <v>0</v>
      </c>
      <c r="BF346" s="150">
        <f>IF(N346="snížená",J346,0)</f>
        <v>0</v>
      </c>
      <c r="BG346" s="150">
        <f>IF(N346="zákl. přenesená",J346,0)</f>
        <v>0</v>
      </c>
      <c r="BH346" s="150">
        <f>IF(N346="sníž. přenesená",J346,0)</f>
        <v>0</v>
      </c>
      <c r="BI346" s="150">
        <f>IF(N346="nulová",J346,0)</f>
        <v>0</v>
      </c>
      <c r="BJ346" s="17" t="s">
        <v>94</v>
      </c>
      <c r="BK346" s="150">
        <f>ROUND(I346*H346,2)</f>
        <v>0</v>
      </c>
      <c r="BL346" s="17" t="s">
        <v>226</v>
      </c>
      <c r="BM346" s="149" t="s">
        <v>818</v>
      </c>
    </row>
    <row r="347" spans="2:65" s="1" customFormat="1" ht="11.25">
      <c r="B347" s="33"/>
      <c r="D347" s="179" t="s">
        <v>256</v>
      </c>
      <c r="F347" s="180" t="s">
        <v>819</v>
      </c>
      <c r="I347" s="181"/>
      <c r="L347" s="33"/>
      <c r="M347" s="182"/>
      <c r="T347" s="57"/>
      <c r="AT347" s="17" t="s">
        <v>256</v>
      </c>
      <c r="AU347" s="17" t="s">
        <v>96</v>
      </c>
    </row>
    <row r="348" spans="2:65" s="12" customFormat="1" ht="11.25">
      <c r="B348" s="151"/>
      <c r="D348" s="152" t="s">
        <v>228</v>
      </c>
      <c r="E348" s="153" t="s">
        <v>1</v>
      </c>
      <c r="F348" s="154" t="s">
        <v>820</v>
      </c>
      <c r="H348" s="153" t="s">
        <v>1</v>
      </c>
      <c r="I348" s="155"/>
      <c r="L348" s="151"/>
      <c r="M348" s="156"/>
      <c r="T348" s="157"/>
      <c r="AT348" s="153" t="s">
        <v>228</v>
      </c>
      <c r="AU348" s="153" t="s">
        <v>96</v>
      </c>
      <c r="AV348" s="12" t="s">
        <v>94</v>
      </c>
      <c r="AW348" s="12" t="s">
        <v>42</v>
      </c>
      <c r="AX348" s="12" t="s">
        <v>87</v>
      </c>
      <c r="AY348" s="153" t="s">
        <v>219</v>
      </c>
    </row>
    <row r="349" spans="2:65" s="12" customFormat="1" ht="11.25">
      <c r="B349" s="151"/>
      <c r="D349" s="152" t="s">
        <v>228</v>
      </c>
      <c r="E349" s="153" t="s">
        <v>1</v>
      </c>
      <c r="F349" s="154" t="s">
        <v>821</v>
      </c>
      <c r="H349" s="153" t="s">
        <v>1</v>
      </c>
      <c r="I349" s="155"/>
      <c r="L349" s="151"/>
      <c r="M349" s="156"/>
      <c r="T349" s="157"/>
      <c r="AT349" s="153" t="s">
        <v>228</v>
      </c>
      <c r="AU349" s="153" t="s">
        <v>96</v>
      </c>
      <c r="AV349" s="12" t="s">
        <v>94</v>
      </c>
      <c r="AW349" s="12" t="s">
        <v>42</v>
      </c>
      <c r="AX349" s="12" t="s">
        <v>87</v>
      </c>
      <c r="AY349" s="153" t="s">
        <v>219</v>
      </c>
    </row>
    <row r="350" spans="2:65" s="14" customFormat="1" ht="11.25">
      <c r="B350" s="165"/>
      <c r="D350" s="152" t="s">
        <v>228</v>
      </c>
      <c r="E350" s="166" t="s">
        <v>1</v>
      </c>
      <c r="F350" s="167" t="s">
        <v>588</v>
      </c>
      <c r="H350" s="168">
        <v>55</v>
      </c>
      <c r="I350" s="169"/>
      <c r="L350" s="165"/>
      <c r="M350" s="170"/>
      <c r="T350" s="171"/>
      <c r="AT350" s="166" t="s">
        <v>228</v>
      </c>
      <c r="AU350" s="166" t="s">
        <v>96</v>
      </c>
      <c r="AV350" s="14" t="s">
        <v>96</v>
      </c>
      <c r="AW350" s="14" t="s">
        <v>42</v>
      </c>
      <c r="AX350" s="14" t="s">
        <v>87</v>
      </c>
      <c r="AY350" s="166" t="s">
        <v>219</v>
      </c>
    </row>
    <row r="351" spans="2:65" s="15" customFormat="1" ht="11.25">
      <c r="B351" s="172"/>
      <c r="D351" s="152" t="s">
        <v>228</v>
      </c>
      <c r="E351" s="173" t="s">
        <v>1</v>
      </c>
      <c r="F351" s="174" t="s">
        <v>262</v>
      </c>
      <c r="H351" s="175">
        <v>55</v>
      </c>
      <c r="I351" s="176"/>
      <c r="L351" s="172"/>
      <c r="M351" s="177"/>
      <c r="T351" s="178"/>
      <c r="AT351" s="173" t="s">
        <v>228</v>
      </c>
      <c r="AU351" s="173" t="s">
        <v>96</v>
      </c>
      <c r="AV351" s="15" t="s">
        <v>226</v>
      </c>
      <c r="AW351" s="15" t="s">
        <v>42</v>
      </c>
      <c r="AX351" s="15" t="s">
        <v>94</v>
      </c>
      <c r="AY351" s="173" t="s">
        <v>219</v>
      </c>
    </row>
    <row r="352" spans="2:65" s="11" customFormat="1" ht="22.9" customHeight="1">
      <c r="B352" s="126"/>
      <c r="D352" s="127" t="s">
        <v>86</v>
      </c>
      <c r="E352" s="136" t="s">
        <v>822</v>
      </c>
      <c r="F352" s="136" t="s">
        <v>823</v>
      </c>
      <c r="I352" s="129"/>
      <c r="J352" s="137">
        <f>BK352</f>
        <v>0</v>
      </c>
      <c r="L352" s="126"/>
      <c r="M352" s="131"/>
      <c r="P352" s="132">
        <f>SUM(P353:P396)</f>
        <v>0</v>
      </c>
      <c r="R352" s="132">
        <f>SUM(R353:R396)</f>
        <v>0</v>
      </c>
      <c r="T352" s="133">
        <f>SUM(T353:T396)</f>
        <v>0</v>
      </c>
      <c r="AR352" s="127" t="s">
        <v>94</v>
      </c>
      <c r="AT352" s="134" t="s">
        <v>86</v>
      </c>
      <c r="AU352" s="134" t="s">
        <v>94</v>
      </c>
      <c r="AY352" s="127" t="s">
        <v>219</v>
      </c>
      <c r="BK352" s="135">
        <f>SUM(BK353:BK396)</f>
        <v>0</v>
      </c>
    </row>
    <row r="353" spans="2:65" s="1" customFormat="1" ht="16.5" customHeight="1">
      <c r="B353" s="33"/>
      <c r="C353" s="138" t="s">
        <v>454</v>
      </c>
      <c r="D353" s="138" t="s">
        <v>221</v>
      </c>
      <c r="E353" s="139" t="s">
        <v>824</v>
      </c>
      <c r="F353" s="140" t="s">
        <v>825</v>
      </c>
      <c r="G353" s="141" t="s">
        <v>319</v>
      </c>
      <c r="H353" s="142">
        <v>158.18</v>
      </c>
      <c r="I353" s="143"/>
      <c r="J353" s="144">
        <f>ROUND(I353*H353,2)</f>
        <v>0</v>
      </c>
      <c r="K353" s="140" t="s">
        <v>225</v>
      </c>
      <c r="L353" s="33"/>
      <c r="M353" s="145" t="s">
        <v>1</v>
      </c>
      <c r="N353" s="146" t="s">
        <v>52</v>
      </c>
      <c r="P353" s="147">
        <f>O353*H353</f>
        <v>0</v>
      </c>
      <c r="Q353" s="147">
        <v>0</v>
      </c>
      <c r="R353" s="147">
        <f>Q353*H353</f>
        <v>0</v>
      </c>
      <c r="S353" s="147">
        <v>0</v>
      </c>
      <c r="T353" s="148">
        <f>S353*H353</f>
        <v>0</v>
      </c>
      <c r="AR353" s="149" t="s">
        <v>226</v>
      </c>
      <c r="AT353" s="149" t="s">
        <v>221</v>
      </c>
      <c r="AU353" s="149" t="s">
        <v>96</v>
      </c>
      <c r="AY353" s="17" t="s">
        <v>219</v>
      </c>
      <c r="BE353" s="150">
        <f>IF(N353="základní",J353,0)</f>
        <v>0</v>
      </c>
      <c r="BF353" s="150">
        <f>IF(N353="snížená",J353,0)</f>
        <v>0</v>
      </c>
      <c r="BG353" s="150">
        <f>IF(N353="zákl. přenesená",J353,0)</f>
        <v>0</v>
      </c>
      <c r="BH353" s="150">
        <f>IF(N353="sníž. přenesená",J353,0)</f>
        <v>0</v>
      </c>
      <c r="BI353" s="150">
        <f>IF(N353="nulová",J353,0)</f>
        <v>0</v>
      </c>
      <c r="BJ353" s="17" t="s">
        <v>94</v>
      </c>
      <c r="BK353" s="150">
        <f>ROUND(I353*H353,2)</f>
        <v>0</v>
      </c>
      <c r="BL353" s="17" t="s">
        <v>226</v>
      </c>
      <c r="BM353" s="149" t="s">
        <v>826</v>
      </c>
    </row>
    <row r="354" spans="2:65" s="14" customFormat="1" ht="11.25">
      <c r="B354" s="165"/>
      <c r="D354" s="152" t="s">
        <v>228</v>
      </c>
      <c r="E354" s="166" t="s">
        <v>1</v>
      </c>
      <c r="F354" s="167" t="s">
        <v>608</v>
      </c>
      <c r="H354" s="168">
        <v>148.28</v>
      </c>
      <c r="I354" s="169"/>
      <c r="L354" s="165"/>
      <c r="M354" s="170"/>
      <c r="T354" s="171"/>
      <c r="AT354" s="166" t="s">
        <v>228</v>
      </c>
      <c r="AU354" s="166" t="s">
        <v>96</v>
      </c>
      <c r="AV354" s="14" t="s">
        <v>96</v>
      </c>
      <c r="AW354" s="14" t="s">
        <v>42</v>
      </c>
      <c r="AX354" s="14" t="s">
        <v>87</v>
      </c>
      <c r="AY354" s="166" t="s">
        <v>219</v>
      </c>
    </row>
    <row r="355" spans="2:65" s="14" customFormat="1" ht="11.25">
      <c r="B355" s="165"/>
      <c r="D355" s="152" t="s">
        <v>228</v>
      </c>
      <c r="E355" s="166" t="s">
        <v>1</v>
      </c>
      <c r="F355" s="167" t="s">
        <v>606</v>
      </c>
      <c r="H355" s="168">
        <v>9.9</v>
      </c>
      <c r="I355" s="169"/>
      <c r="L355" s="165"/>
      <c r="M355" s="170"/>
      <c r="T355" s="171"/>
      <c r="AT355" s="166" t="s">
        <v>228</v>
      </c>
      <c r="AU355" s="166" t="s">
        <v>96</v>
      </c>
      <c r="AV355" s="14" t="s">
        <v>96</v>
      </c>
      <c r="AW355" s="14" t="s">
        <v>42</v>
      </c>
      <c r="AX355" s="14" t="s">
        <v>87</v>
      </c>
      <c r="AY355" s="166" t="s">
        <v>219</v>
      </c>
    </row>
    <row r="356" spans="2:65" s="15" customFormat="1" ht="11.25">
      <c r="B356" s="172"/>
      <c r="D356" s="152" t="s">
        <v>228</v>
      </c>
      <c r="E356" s="173" t="s">
        <v>1</v>
      </c>
      <c r="F356" s="174" t="s">
        <v>262</v>
      </c>
      <c r="H356" s="175">
        <v>158.18</v>
      </c>
      <c r="I356" s="176"/>
      <c r="L356" s="172"/>
      <c r="M356" s="177"/>
      <c r="T356" s="178"/>
      <c r="AT356" s="173" t="s">
        <v>228</v>
      </c>
      <c r="AU356" s="173" t="s">
        <v>96</v>
      </c>
      <c r="AV356" s="15" t="s">
        <v>226</v>
      </c>
      <c r="AW356" s="15" t="s">
        <v>42</v>
      </c>
      <c r="AX356" s="15" t="s">
        <v>94</v>
      </c>
      <c r="AY356" s="173" t="s">
        <v>219</v>
      </c>
    </row>
    <row r="357" spans="2:65" s="1" customFormat="1" ht="16.5" customHeight="1">
      <c r="B357" s="33"/>
      <c r="C357" s="138" t="s">
        <v>460</v>
      </c>
      <c r="D357" s="138" t="s">
        <v>221</v>
      </c>
      <c r="E357" s="139" t="s">
        <v>827</v>
      </c>
      <c r="F357" s="140" t="s">
        <v>828</v>
      </c>
      <c r="G357" s="141" t="s">
        <v>319</v>
      </c>
      <c r="H357" s="142">
        <v>158.18</v>
      </c>
      <c r="I357" s="143"/>
      <c r="J357" s="144">
        <f>ROUND(I357*H357,2)</f>
        <v>0</v>
      </c>
      <c r="K357" s="140" t="s">
        <v>829</v>
      </c>
      <c r="L357" s="33"/>
      <c r="M357" s="145" t="s">
        <v>1</v>
      </c>
      <c r="N357" s="146" t="s">
        <v>52</v>
      </c>
      <c r="P357" s="147">
        <f>O357*H357</f>
        <v>0</v>
      </c>
      <c r="Q357" s="147">
        <v>0</v>
      </c>
      <c r="R357" s="147">
        <f>Q357*H357</f>
        <v>0</v>
      </c>
      <c r="S357" s="147">
        <v>0</v>
      </c>
      <c r="T357" s="148">
        <f>S357*H357</f>
        <v>0</v>
      </c>
      <c r="AR357" s="149" t="s">
        <v>226</v>
      </c>
      <c r="AT357" s="149" t="s">
        <v>221</v>
      </c>
      <c r="AU357" s="149" t="s">
        <v>96</v>
      </c>
      <c r="AY357" s="17" t="s">
        <v>219</v>
      </c>
      <c r="BE357" s="150">
        <f>IF(N357="základní",J357,0)</f>
        <v>0</v>
      </c>
      <c r="BF357" s="150">
        <f>IF(N357="snížená",J357,0)</f>
        <v>0</v>
      </c>
      <c r="BG357" s="150">
        <f>IF(N357="zákl. přenesená",J357,0)</f>
        <v>0</v>
      </c>
      <c r="BH357" s="150">
        <f>IF(N357="sníž. přenesená",J357,0)</f>
        <v>0</v>
      </c>
      <c r="BI357" s="150">
        <f>IF(N357="nulová",J357,0)</f>
        <v>0</v>
      </c>
      <c r="BJ357" s="17" t="s">
        <v>94</v>
      </c>
      <c r="BK357" s="150">
        <f>ROUND(I357*H357,2)</f>
        <v>0</v>
      </c>
      <c r="BL357" s="17" t="s">
        <v>226</v>
      </c>
      <c r="BM357" s="149" t="s">
        <v>830</v>
      </c>
    </row>
    <row r="358" spans="2:65" s="1" customFormat="1" ht="11.25">
      <c r="B358" s="33"/>
      <c r="D358" s="179" t="s">
        <v>256</v>
      </c>
      <c r="F358" s="180" t="s">
        <v>831</v>
      </c>
      <c r="I358" s="181"/>
      <c r="L358" s="33"/>
      <c r="M358" s="182"/>
      <c r="T358" s="57"/>
      <c r="AT358" s="17" t="s">
        <v>256</v>
      </c>
      <c r="AU358" s="17" t="s">
        <v>96</v>
      </c>
    </row>
    <row r="359" spans="2:65" s="12" customFormat="1" ht="11.25">
      <c r="B359" s="151"/>
      <c r="D359" s="152" t="s">
        <v>228</v>
      </c>
      <c r="E359" s="153" t="s">
        <v>1</v>
      </c>
      <c r="F359" s="154" t="s">
        <v>832</v>
      </c>
      <c r="H359" s="153" t="s">
        <v>1</v>
      </c>
      <c r="I359" s="155"/>
      <c r="L359" s="151"/>
      <c r="M359" s="156"/>
      <c r="T359" s="157"/>
      <c r="AT359" s="153" t="s">
        <v>228</v>
      </c>
      <c r="AU359" s="153" t="s">
        <v>96</v>
      </c>
      <c r="AV359" s="12" t="s">
        <v>94</v>
      </c>
      <c r="AW359" s="12" t="s">
        <v>42</v>
      </c>
      <c r="AX359" s="12" t="s">
        <v>87</v>
      </c>
      <c r="AY359" s="153" t="s">
        <v>219</v>
      </c>
    </row>
    <row r="360" spans="2:65" s="14" customFormat="1" ht="11.25">
      <c r="B360" s="165"/>
      <c r="D360" s="152" t="s">
        <v>228</v>
      </c>
      <c r="E360" s="166" t="s">
        <v>1</v>
      </c>
      <c r="F360" s="167" t="s">
        <v>833</v>
      </c>
      <c r="H360" s="168">
        <v>148.28</v>
      </c>
      <c r="I360" s="169"/>
      <c r="L360" s="165"/>
      <c r="M360" s="170"/>
      <c r="T360" s="171"/>
      <c r="AT360" s="166" t="s">
        <v>228</v>
      </c>
      <c r="AU360" s="166" t="s">
        <v>96</v>
      </c>
      <c r="AV360" s="14" t="s">
        <v>96</v>
      </c>
      <c r="AW360" s="14" t="s">
        <v>42</v>
      </c>
      <c r="AX360" s="14" t="s">
        <v>87</v>
      </c>
      <c r="AY360" s="166" t="s">
        <v>219</v>
      </c>
    </row>
    <row r="361" spans="2:65" s="14" customFormat="1" ht="11.25">
      <c r="B361" s="165"/>
      <c r="D361" s="152" t="s">
        <v>228</v>
      </c>
      <c r="E361" s="166" t="s">
        <v>1</v>
      </c>
      <c r="F361" s="167" t="s">
        <v>834</v>
      </c>
      <c r="H361" s="168">
        <v>9.9</v>
      </c>
      <c r="I361" s="169"/>
      <c r="L361" s="165"/>
      <c r="M361" s="170"/>
      <c r="T361" s="171"/>
      <c r="AT361" s="166" t="s">
        <v>228</v>
      </c>
      <c r="AU361" s="166" t="s">
        <v>96</v>
      </c>
      <c r="AV361" s="14" t="s">
        <v>96</v>
      </c>
      <c r="AW361" s="14" t="s">
        <v>42</v>
      </c>
      <c r="AX361" s="14" t="s">
        <v>87</v>
      </c>
      <c r="AY361" s="166" t="s">
        <v>219</v>
      </c>
    </row>
    <row r="362" spans="2:65" s="15" customFormat="1" ht="11.25">
      <c r="B362" s="172"/>
      <c r="D362" s="152" t="s">
        <v>228</v>
      </c>
      <c r="E362" s="173" t="s">
        <v>1</v>
      </c>
      <c r="F362" s="174" t="s">
        <v>262</v>
      </c>
      <c r="H362" s="175">
        <v>158.18</v>
      </c>
      <c r="I362" s="176"/>
      <c r="L362" s="172"/>
      <c r="M362" s="177"/>
      <c r="T362" s="178"/>
      <c r="AT362" s="173" t="s">
        <v>228</v>
      </c>
      <c r="AU362" s="173" t="s">
        <v>96</v>
      </c>
      <c r="AV362" s="15" t="s">
        <v>226</v>
      </c>
      <c r="AW362" s="15" t="s">
        <v>42</v>
      </c>
      <c r="AX362" s="15" t="s">
        <v>94</v>
      </c>
      <c r="AY362" s="173" t="s">
        <v>219</v>
      </c>
    </row>
    <row r="363" spans="2:65" s="1" customFormat="1" ht="16.5" customHeight="1">
      <c r="B363" s="33"/>
      <c r="C363" s="138" t="s">
        <v>466</v>
      </c>
      <c r="D363" s="138" t="s">
        <v>221</v>
      </c>
      <c r="E363" s="139" t="s">
        <v>835</v>
      </c>
      <c r="F363" s="140" t="s">
        <v>836</v>
      </c>
      <c r="G363" s="141" t="s">
        <v>319</v>
      </c>
      <c r="H363" s="142">
        <v>14.087999999999999</v>
      </c>
      <c r="I363" s="143"/>
      <c r="J363" s="144">
        <f>ROUND(I363*H363,2)</f>
        <v>0</v>
      </c>
      <c r="K363" s="140" t="s">
        <v>829</v>
      </c>
      <c r="L363" s="33"/>
      <c r="M363" s="145" t="s">
        <v>1</v>
      </c>
      <c r="N363" s="146" t="s">
        <v>52</v>
      </c>
      <c r="P363" s="147">
        <f>O363*H363</f>
        <v>0</v>
      </c>
      <c r="Q363" s="147">
        <v>0</v>
      </c>
      <c r="R363" s="147">
        <f>Q363*H363</f>
        <v>0</v>
      </c>
      <c r="S363" s="147">
        <v>0</v>
      </c>
      <c r="T363" s="148">
        <f>S363*H363</f>
        <v>0</v>
      </c>
      <c r="AR363" s="149" t="s">
        <v>226</v>
      </c>
      <c r="AT363" s="149" t="s">
        <v>221</v>
      </c>
      <c r="AU363" s="149" t="s">
        <v>96</v>
      </c>
      <c r="AY363" s="17" t="s">
        <v>219</v>
      </c>
      <c r="BE363" s="150">
        <f>IF(N363="základní",J363,0)</f>
        <v>0</v>
      </c>
      <c r="BF363" s="150">
        <f>IF(N363="snížená",J363,0)</f>
        <v>0</v>
      </c>
      <c r="BG363" s="150">
        <f>IF(N363="zákl. přenesená",J363,0)</f>
        <v>0</v>
      </c>
      <c r="BH363" s="150">
        <f>IF(N363="sníž. přenesená",J363,0)</f>
        <v>0</v>
      </c>
      <c r="BI363" s="150">
        <f>IF(N363="nulová",J363,0)</f>
        <v>0</v>
      </c>
      <c r="BJ363" s="17" t="s">
        <v>94</v>
      </c>
      <c r="BK363" s="150">
        <f>ROUND(I363*H363,2)</f>
        <v>0</v>
      </c>
      <c r="BL363" s="17" t="s">
        <v>226</v>
      </c>
      <c r="BM363" s="149" t="s">
        <v>837</v>
      </c>
    </row>
    <row r="364" spans="2:65" s="1" customFormat="1" ht="11.25">
      <c r="B364" s="33"/>
      <c r="D364" s="179" t="s">
        <v>256</v>
      </c>
      <c r="F364" s="180" t="s">
        <v>838</v>
      </c>
      <c r="I364" s="181"/>
      <c r="L364" s="33"/>
      <c r="M364" s="182"/>
      <c r="T364" s="57"/>
      <c r="AT364" s="17" t="s">
        <v>256</v>
      </c>
      <c r="AU364" s="17" t="s">
        <v>96</v>
      </c>
    </row>
    <row r="365" spans="2:65" s="14" customFormat="1" ht="11.25">
      <c r="B365" s="165"/>
      <c r="D365" s="152" t="s">
        <v>228</v>
      </c>
      <c r="E365" s="166" t="s">
        <v>1</v>
      </c>
      <c r="F365" s="167" t="s">
        <v>604</v>
      </c>
      <c r="H365" s="168">
        <v>14.087999999999999</v>
      </c>
      <c r="I365" s="169"/>
      <c r="L365" s="165"/>
      <c r="M365" s="170"/>
      <c r="T365" s="171"/>
      <c r="AT365" s="166" t="s">
        <v>228</v>
      </c>
      <c r="AU365" s="166" t="s">
        <v>96</v>
      </c>
      <c r="AV365" s="14" t="s">
        <v>96</v>
      </c>
      <c r="AW365" s="14" t="s">
        <v>42</v>
      </c>
      <c r="AX365" s="14" t="s">
        <v>94</v>
      </c>
      <c r="AY365" s="166" t="s">
        <v>219</v>
      </c>
    </row>
    <row r="366" spans="2:65" s="1" customFormat="1" ht="16.5" customHeight="1">
      <c r="B366" s="33"/>
      <c r="C366" s="138" t="s">
        <v>471</v>
      </c>
      <c r="D366" s="138" t="s">
        <v>221</v>
      </c>
      <c r="E366" s="139" t="s">
        <v>839</v>
      </c>
      <c r="F366" s="140" t="s">
        <v>840</v>
      </c>
      <c r="G366" s="141" t="s">
        <v>319</v>
      </c>
      <c r="H366" s="142">
        <v>14.087999999999999</v>
      </c>
      <c r="I366" s="143"/>
      <c r="J366" s="144">
        <f>ROUND(I366*H366,2)</f>
        <v>0</v>
      </c>
      <c r="K366" s="140" t="s">
        <v>829</v>
      </c>
      <c r="L366" s="33"/>
      <c r="M366" s="145" t="s">
        <v>1</v>
      </c>
      <c r="N366" s="146" t="s">
        <v>52</v>
      </c>
      <c r="P366" s="147">
        <f>O366*H366</f>
        <v>0</v>
      </c>
      <c r="Q366" s="147">
        <v>0</v>
      </c>
      <c r="R366" s="147">
        <f>Q366*H366</f>
        <v>0</v>
      </c>
      <c r="S366" s="147">
        <v>0</v>
      </c>
      <c r="T366" s="148">
        <f>S366*H366</f>
        <v>0</v>
      </c>
      <c r="AR366" s="149" t="s">
        <v>226</v>
      </c>
      <c r="AT366" s="149" t="s">
        <v>221</v>
      </c>
      <c r="AU366" s="149" t="s">
        <v>96</v>
      </c>
      <c r="AY366" s="17" t="s">
        <v>219</v>
      </c>
      <c r="BE366" s="150">
        <f>IF(N366="základní",J366,0)</f>
        <v>0</v>
      </c>
      <c r="BF366" s="150">
        <f>IF(N366="snížená",J366,0)</f>
        <v>0</v>
      </c>
      <c r="BG366" s="150">
        <f>IF(N366="zákl. přenesená",J366,0)</f>
        <v>0</v>
      </c>
      <c r="BH366" s="150">
        <f>IF(N366="sníž. přenesená",J366,0)</f>
        <v>0</v>
      </c>
      <c r="BI366" s="150">
        <f>IF(N366="nulová",J366,0)</f>
        <v>0</v>
      </c>
      <c r="BJ366" s="17" t="s">
        <v>94</v>
      </c>
      <c r="BK366" s="150">
        <f>ROUND(I366*H366,2)</f>
        <v>0</v>
      </c>
      <c r="BL366" s="17" t="s">
        <v>226</v>
      </c>
      <c r="BM366" s="149" t="s">
        <v>841</v>
      </c>
    </row>
    <row r="367" spans="2:65" s="1" customFormat="1" ht="11.25">
      <c r="B367" s="33"/>
      <c r="D367" s="179" t="s">
        <v>256</v>
      </c>
      <c r="F367" s="180" t="s">
        <v>842</v>
      </c>
      <c r="I367" s="181"/>
      <c r="L367" s="33"/>
      <c r="M367" s="182"/>
      <c r="T367" s="57"/>
      <c r="AT367" s="17" t="s">
        <v>256</v>
      </c>
      <c r="AU367" s="17" t="s">
        <v>96</v>
      </c>
    </row>
    <row r="368" spans="2:65" s="12" customFormat="1" ht="11.25">
      <c r="B368" s="151"/>
      <c r="D368" s="152" t="s">
        <v>228</v>
      </c>
      <c r="E368" s="153" t="s">
        <v>1</v>
      </c>
      <c r="F368" s="154" t="s">
        <v>832</v>
      </c>
      <c r="H368" s="153" t="s">
        <v>1</v>
      </c>
      <c r="I368" s="155"/>
      <c r="L368" s="151"/>
      <c r="M368" s="156"/>
      <c r="T368" s="157"/>
      <c r="AT368" s="153" t="s">
        <v>228</v>
      </c>
      <c r="AU368" s="153" t="s">
        <v>96</v>
      </c>
      <c r="AV368" s="12" t="s">
        <v>94</v>
      </c>
      <c r="AW368" s="12" t="s">
        <v>42</v>
      </c>
      <c r="AX368" s="12" t="s">
        <v>87</v>
      </c>
      <c r="AY368" s="153" t="s">
        <v>219</v>
      </c>
    </row>
    <row r="369" spans="2:65" s="14" customFormat="1" ht="11.25">
      <c r="B369" s="165"/>
      <c r="D369" s="152" t="s">
        <v>228</v>
      </c>
      <c r="E369" s="166" t="s">
        <v>1</v>
      </c>
      <c r="F369" s="167" t="s">
        <v>843</v>
      </c>
      <c r="H369" s="168">
        <v>14.087999999999999</v>
      </c>
      <c r="I369" s="169"/>
      <c r="L369" s="165"/>
      <c r="M369" s="170"/>
      <c r="T369" s="171"/>
      <c r="AT369" s="166" t="s">
        <v>228</v>
      </c>
      <c r="AU369" s="166" t="s">
        <v>96</v>
      </c>
      <c r="AV369" s="14" t="s">
        <v>96</v>
      </c>
      <c r="AW369" s="14" t="s">
        <v>42</v>
      </c>
      <c r="AX369" s="14" t="s">
        <v>94</v>
      </c>
      <c r="AY369" s="166" t="s">
        <v>219</v>
      </c>
    </row>
    <row r="370" spans="2:65" s="1" customFormat="1" ht="16.5" customHeight="1">
      <c r="B370" s="33"/>
      <c r="C370" s="138" t="s">
        <v>479</v>
      </c>
      <c r="D370" s="138" t="s">
        <v>221</v>
      </c>
      <c r="E370" s="139" t="s">
        <v>844</v>
      </c>
      <c r="F370" s="140" t="s">
        <v>845</v>
      </c>
      <c r="G370" s="141" t="s">
        <v>319</v>
      </c>
      <c r="H370" s="142">
        <v>14.087999999999999</v>
      </c>
      <c r="I370" s="143"/>
      <c r="J370" s="144">
        <f>ROUND(I370*H370,2)</f>
        <v>0</v>
      </c>
      <c r="K370" s="140" t="s">
        <v>225</v>
      </c>
      <c r="L370" s="33"/>
      <c r="M370" s="145" t="s">
        <v>1</v>
      </c>
      <c r="N370" s="146" t="s">
        <v>52</v>
      </c>
      <c r="P370" s="147">
        <f>O370*H370</f>
        <v>0</v>
      </c>
      <c r="Q370" s="147">
        <v>0</v>
      </c>
      <c r="R370" s="147">
        <f>Q370*H370</f>
        <v>0</v>
      </c>
      <c r="S370" s="147">
        <v>0</v>
      </c>
      <c r="T370" s="148">
        <f>S370*H370</f>
        <v>0</v>
      </c>
      <c r="AR370" s="149" t="s">
        <v>226</v>
      </c>
      <c r="AT370" s="149" t="s">
        <v>221</v>
      </c>
      <c r="AU370" s="149" t="s">
        <v>96</v>
      </c>
      <c r="AY370" s="17" t="s">
        <v>219</v>
      </c>
      <c r="BE370" s="150">
        <f>IF(N370="základní",J370,0)</f>
        <v>0</v>
      </c>
      <c r="BF370" s="150">
        <f>IF(N370="snížená",J370,0)</f>
        <v>0</v>
      </c>
      <c r="BG370" s="150">
        <f>IF(N370="zákl. přenesená",J370,0)</f>
        <v>0</v>
      </c>
      <c r="BH370" s="150">
        <f>IF(N370="sníž. přenesená",J370,0)</f>
        <v>0</v>
      </c>
      <c r="BI370" s="150">
        <f>IF(N370="nulová",J370,0)</f>
        <v>0</v>
      </c>
      <c r="BJ370" s="17" t="s">
        <v>94</v>
      </c>
      <c r="BK370" s="150">
        <f>ROUND(I370*H370,2)</f>
        <v>0</v>
      </c>
      <c r="BL370" s="17" t="s">
        <v>226</v>
      </c>
      <c r="BM370" s="149" t="s">
        <v>846</v>
      </c>
    </row>
    <row r="371" spans="2:65" s="14" customFormat="1" ht="11.25">
      <c r="B371" s="165"/>
      <c r="D371" s="152" t="s">
        <v>228</v>
      </c>
      <c r="E371" s="166" t="s">
        <v>1</v>
      </c>
      <c r="F371" s="167" t="s">
        <v>604</v>
      </c>
      <c r="H371" s="168">
        <v>14.087999999999999</v>
      </c>
      <c r="I371" s="169"/>
      <c r="L371" s="165"/>
      <c r="M371" s="170"/>
      <c r="T371" s="171"/>
      <c r="AT371" s="166" t="s">
        <v>228</v>
      </c>
      <c r="AU371" s="166" t="s">
        <v>96</v>
      </c>
      <c r="AV371" s="14" t="s">
        <v>96</v>
      </c>
      <c r="AW371" s="14" t="s">
        <v>42</v>
      </c>
      <c r="AX371" s="14" t="s">
        <v>94</v>
      </c>
      <c r="AY371" s="166" t="s">
        <v>219</v>
      </c>
    </row>
    <row r="372" spans="2:65" s="1" customFormat="1" ht="24.2" customHeight="1">
      <c r="B372" s="33"/>
      <c r="C372" s="138" t="s">
        <v>484</v>
      </c>
      <c r="D372" s="138" t="s">
        <v>221</v>
      </c>
      <c r="E372" s="139" t="s">
        <v>847</v>
      </c>
      <c r="F372" s="140" t="s">
        <v>848</v>
      </c>
      <c r="G372" s="141" t="s">
        <v>319</v>
      </c>
      <c r="H372" s="142">
        <v>23.988</v>
      </c>
      <c r="I372" s="143"/>
      <c r="J372" s="144">
        <f>ROUND(I372*H372,2)</f>
        <v>0</v>
      </c>
      <c r="K372" s="140" t="s">
        <v>225</v>
      </c>
      <c r="L372" s="33"/>
      <c r="M372" s="145" t="s">
        <v>1</v>
      </c>
      <c r="N372" s="146" t="s">
        <v>52</v>
      </c>
      <c r="P372" s="147">
        <f>O372*H372</f>
        <v>0</v>
      </c>
      <c r="Q372" s="147">
        <v>0</v>
      </c>
      <c r="R372" s="147">
        <f>Q372*H372</f>
        <v>0</v>
      </c>
      <c r="S372" s="147">
        <v>0</v>
      </c>
      <c r="T372" s="148">
        <f>S372*H372</f>
        <v>0</v>
      </c>
      <c r="AR372" s="149" t="s">
        <v>226</v>
      </c>
      <c r="AT372" s="149" t="s">
        <v>221</v>
      </c>
      <c r="AU372" s="149" t="s">
        <v>96</v>
      </c>
      <c r="AY372" s="17" t="s">
        <v>219</v>
      </c>
      <c r="BE372" s="150">
        <f>IF(N372="základní",J372,0)</f>
        <v>0</v>
      </c>
      <c r="BF372" s="150">
        <f>IF(N372="snížená",J372,0)</f>
        <v>0</v>
      </c>
      <c r="BG372" s="150">
        <f>IF(N372="zákl. přenesená",J372,0)</f>
        <v>0</v>
      </c>
      <c r="BH372" s="150">
        <f>IF(N372="sníž. přenesená",J372,0)</f>
        <v>0</v>
      </c>
      <c r="BI372" s="150">
        <f>IF(N372="nulová",J372,0)</f>
        <v>0</v>
      </c>
      <c r="BJ372" s="17" t="s">
        <v>94</v>
      </c>
      <c r="BK372" s="150">
        <f>ROUND(I372*H372,2)</f>
        <v>0</v>
      </c>
      <c r="BL372" s="17" t="s">
        <v>226</v>
      </c>
      <c r="BM372" s="149" t="s">
        <v>849</v>
      </c>
    </row>
    <row r="373" spans="2:65" s="12" customFormat="1" ht="11.25">
      <c r="B373" s="151"/>
      <c r="D373" s="152" t="s">
        <v>228</v>
      </c>
      <c r="E373" s="153" t="s">
        <v>1</v>
      </c>
      <c r="F373" s="154" t="s">
        <v>850</v>
      </c>
      <c r="H373" s="153" t="s">
        <v>1</v>
      </c>
      <c r="I373" s="155"/>
      <c r="L373" s="151"/>
      <c r="M373" s="156"/>
      <c r="T373" s="157"/>
      <c r="AT373" s="153" t="s">
        <v>228</v>
      </c>
      <c r="AU373" s="153" t="s">
        <v>96</v>
      </c>
      <c r="AV373" s="12" t="s">
        <v>94</v>
      </c>
      <c r="AW373" s="12" t="s">
        <v>42</v>
      </c>
      <c r="AX373" s="12" t="s">
        <v>87</v>
      </c>
      <c r="AY373" s="153" t="s">
        <v>219</v>
      </c>
    </row>
    <row r="374" spans="2:65" s="14" customFormat="1" ht="11.25">
      <c r="B374" s="165"/>
      <c r="D374" s="152" t="s">
        <v>228</v>
      </c>
      <c r="E374" s="166" t="s">
        <v>1</v>
      </c>
      <c r="F374" s="167" t="s">
        <v>851</v>
      </c>
      <c r="H374" s="168">
        <v>13.4</v>
      </c>
      <c r="I374" s="169"/>
      <c r="L374" s="165"/>
      <c r="M374" s="170"/>
      <c r="T374" s="171"/>
      <c r="AT374" s="166" t="s">
        <v>228</v>
      </c>
      <c r="AU374" s="166" t="s">
        <v>96</v>
      </c>
      <c r="AV374" s="14" t="s">
        <v>96</v>
      </c>
      <c r="AW374" s="14" t="s">
        <v>42</v>
      </c>
      <c r="AX374" s="14" t="s">
        <v>87</v>
      </c>
      <c r="AY374" s="166" t="s">
        <v>219</v>
      </c>
    </row>
    <row r="375" spans="2:65" s="14" customFormat="1" ht="11.25">
      <c r="B375" s="165"/>
      <c r="D375" s="152" t="s">
        <v>228</v>
      </c>
      <c r="E375" s="166" t="s">
        <v>1</v>
      </c>
      <c r="F375" s="167" t="s">
        <v>852</v>
      </c>
      <c r="H375" s="168">
        <v>0.68799999999999994</v>
      </c>
      <c r="I375" s="169"/>
      <c r="L375" s="165"/>
      <c r="M375" s="170"/>
      <c r="T375" s="171"/>
      <c r="AT375" s="166" t="s">
        <v>228</v>
      </c>
      <c r="AU375" s="166" t="s">
        <v>96</v>
      </c>
      <c r="AV375" s="14" t="s">
        <v>96</v>
      </c>
      <c r="AW375" s="14" t="s">
        <v>42</v>
      </c>
      <c r="AX375" s="14" t="s">
        <v>87</v>
      </c>
      <c r="AY375" s="166" t="s">
        <v>219</v>
      </c>
    </row>
    <row r="376" spans="2:65" s="13" customFormat="1" ht="11.25">
      <c r="B376" s="158"/>
      <c r="D376" s="152" t="s">
        <v>228</v>
      </c>
      <c r="E376" s="159" t="s">
        <v>604</v>
      </c>
      <c r="F376" s="160" t="s">
        <v>242</v>
      </c>
      <c r="H376" s="161">
        <v>14.087999999999999</v>
      </c>
      <c r="I376" s="162"/>
      <c r="L376" s="158"/>
      <c r="M376" s="163"/>
      <c r="T376" s="164"/>
      <c r="AT376" s="159" t="s">
        <v>228</v>
      </c>
      <c r="AU376" s="159" t="s">
        <v>96</v>
      </c>
      <c r="AV376" s="13" t="s">
        <v>236</v>
      </c>
      <c r="AW376" s="13" t="s">
        <v>42</v>
      </c>
      <c r="AX376" s="13" t="s">
        <v>87</v>
      </c>
      <c r="AY376" s="159" t="s">
        <v>219</v>
      </c>
    </row>
    <row r="377" spans="2:65" s="12" customFormat="1" ht="11.25">
      <c r="B377" s="151"/>
      <c r="D377" s="152" t="s">
        <v>228</v>
      </c>
      <c r="E377" s="153" t="s">
        <v>1</v>
      </c>
      <c r="F377" s="154" t="s">
        <v>853</v>
      </c>
      <c r="H377" s="153" t="s">
        <v>1</v>
      </c>
      <c r="I377" s="155"/>
      <c r="L377" s="151"/>
      <c r="M377" s="156"/>
      <c r="T377" s="157"/>
      <c r="AT377" s="153" t="s">
        <v>228</v>
      </c>
      <c r="AU377" s="153" t="s">
        <v>96</v>
      </c>
      <c r="AV377" s="12" t="s">
        <v>94</v>
      </c>
      <c r="AW377" s="12" t="s">
        <v>42</v>
      </c>
      <c r="AX377" s="12" t="s">
        <v>87</v>
      </c>
      <c r="AY377" s="153" t="s">
        <v>219</v>
      </c>
    </row>
    <row r="378" spans="2:65" s="14" customFormat="1" ht="11.25">
      <c r="B378" s="165"/>
      <c r="D378" s="152" t="s">
        <v>228</v>
      </c>
      <c r="E378" s="166" t="s">
        <v>1</v>
      </c>
      <c r="F378" s="167" t="s">
        <v>854</v>
      </c>
      <c r="H378" s="168">
        <v>9.9</v>
      </c>
      <c r="I378" s="169"/>
      <c r="L378" s="165"/>
      <c r="M378" s="170"/>
      <c r="T378" s="171"/>
      <c r="AT378" s="166" t="s">
        <v>228</v>
      </c>
      <c r="AU378" s="166" t="s">
        <v>96</v>
      </c>
      <c r="AV378" s="14" t="s">
        <v>96</v>
      </c>
      <c r="AW378" s="14" t="s">
        <v>42</v>
      </c>
      <c r="AX378" s="14" t="s">
        <v>87</v>
      </c>
      <c r="AY378" s="166" t="s">
        <v>219</v>
      </c>
    </row>
    <row r="379" spans="2:65" s="13" customFormat="1" ht="11.25">
      <c r="B379" s="158"/>
      <c r="D379" s="152" t="s">
        <v>228</v>
      </c>
      <c r="E379" s="159" t="s">
        <v>606</v>
      </c>
      <c r="F379" s="160" t="s">
        <v>242</v>
      </c>
      <c r="H379" s="161">
        <v>9.9</v>
      </c>
      <c r="I379" s="162"/>
      <c r="L379" s="158"/>
      <c r="M379" s="163"/>
      <c r="T379" s="164"/>
      <c r="AT379" s="159" t="s">
        <v>228</v>
      </c>
      <c r="AU379" s="159" t="s">
        <v>96</v>
      </c>
      <c r="AV379" s="13" t="s">
        <v>236</v>
      </c>
      <c r="AW379" s="13" t="s">
        <v>42</v>
      </c>
      <c r="AX379" s="13" t="s">
        <v>87</v>
      </c>
      <c r="AY379" s="159" t="s">
        <v>219</v>
      </c>
    </row>
    <row r="380" spans="2:65" s="15" customFormat="1" ht="11.25">
      <c r="B380" s="172"/>
      <c r="D380" s="152" t="s">
        <v>228</v>
      </c>
      <c r="E380" s="173" t="s">
        <v>1</v>
      </c>
      <c r="F380" s="174" t="s">
        <v>262</v>
      </c>
      <c r="H380" s="175">
        <v>23.988</v>
      </c>
      <c r="I380" s="176"/>
      <c r="L380" s="172"/>
      <c r="M380" s="177"/>
      <c r="T380" s="178"/>
      <c r="AT380" s="173" t="s">
        <v>228</v>
      </c>
      <c r="AU380" s="173" t="s">
        <v>96</v>
      </c>
      <c r="AV380" s="15" t="s">
        <v>226</v>
      </c>
      <c r="AW380" s="15" t="s">
        <v>42</v>
      </c>
      <c r="AX380" s="15" t="s">
        <v>94</v>
      </c>
      <c r="AY380" s="173" t="s">
        <v>219</v>
      </c>
    </row>
    <row r="381" spans="2:65" s="1" customFormat="1" ht="24.2" customHeight="1">
      <c r="B381" s="33"/>
      <c r="C381" s="138" t="s">
        <v>488</v>
      </c>
      <c r="D381" s="138" t="s">
        <v>221</v>
      </c>
      <c r="E381" s="139" t="s">
        <v>855</v>
      </c>
      <c r="F381" s="140" t="s">
        <v>856</v>
      </c>
      <c r="G381" s="141" t="s">
        <v>319</v>
      </c>
      <c r="H381" s="142">
        <v>148.28</v>
      </c>
      <c r="I381" s="143"/>
      <c r="J381" s="144">
        <f>ROUND(I381*H381,2)</f>
        <v>0</v>
      </c>
      <c r="K381" s="140" t="s">
        <v>225</v>
      </c>
      <c r="L381" s="33"/>
      <c r="M381" s="145" t="s">
        <v>1</v>
      </c>
      <c r="N381" s="146" t="s">
        <v>52</v>
      </c>
      <c r="P381" s="147">
        <f>O381*H381</f>
        <v>0</v>
      </c>
      <c r="Q381" s="147">
        <v>0</v>
      </c>
      <c r="R381" s="147">
        <f>Q381*H381</f>
        <v>0</v>
      </c>
      <c r="S381" s="147">
        <v>0</v>
      </c>
      <c r="T381" s="148">
        <f>S381*H381</f>
        <v>0</v>
      </c>
      <c r="AR381" s="149" t="s">
        <v>226</v>
      </c>
      <c r="AT381" s="149" t="s">
        <v>221</v>
      </c>
      <c r="AU381" s="149" t="s">
        <v>96</v>
      </c>
      <c r="AY381" s="17" t="s">
        <v>219</v>
      </c>
      <c r="BE381" s="150">
        <f>IF(N381="základní",J381,0)</f>
        <v>0</v>
      </c>
      <c r="BF381" s="150">
        <f>IF(N381="snížená",J381,0)</f>
        <v>0</v>
      </c>
      <c r="BG381" s="150">
        <f>IF(N381="zákl. přenesená",J381,0)</f>
        <v>0</v>
      </c>
      <c r="BH381" s="150">
        <f>IF(N381="sníž. přenesená",J381,0)</f>
        <v>0</v>
      </c>
      <c r="BI381" s="150">
        <f>IF(N381="nulová",J381,0)</f>
        <v>0</v>
      </c>
      <c r="BJ381" s="17" t="s">
        <v>94</v>
      </c>
      <c r="BK381" s="150">
        <f>ROUND(I381*H381,2)</f>
        <v>0</v>
      </c>
      <c r="BL381" s="17" t="s">
        <v>226</v>
      </c>
      <c r="BM381" s="149" t="s">
        <v>857</v>
      </c>
    </row>
    <row r="382" spans="2:65" s="12" customFormat="1" ht="11.25">
      <c r="B382" s="151"/>
      <c r="D382" s="152" t="s">
        <v>228</v>
      </c>
      <c r="E382" s="153" t="s">
        <v>1</v>
      </c>
      <c r="F382" s="154" t="s">
        <v>858</v>
      </c>
      <c r="H382" s="153" t="s">
        <v>1</v>
      </c>
      <c r="I382" s="155"/>
      <c r="L382" s="151"/>
      <c r="M382" s="156"/>
      <c r="T382" s="157"/>
      <c r="AT382" s="153" t="s">
        <v>228</v>
      </c>
      <c r="AU382" s="153" t="s">
        <v>96</v>
      </c>
      <c r="AV382" s="12" t="s">
        <v>94</v>
      </c>
      <c r="AW382" s="12" t="s">
        <v>42</v>
      </c>
      <c r="AX382" s="12" t="s">
        <v>87</v>
      </c>
      <c r="AY382" s="153" t="s">
        <v>219</v>
      </c>
    </row>
    <row r="383" spans="2:65" s="14" customFormat="1" ht="11.25">
      <c r="B383" s="165"/>
      <c r="D383" s="152" t="s">
        <v>228</v>
      </c>
      <c r="E383" s="166" t="s">
        <v>1</v>
      </c>
      <c r="F383" s="167" t="s">
        <v>859</v>
      </c>
      <c r="H383" s="168">
        <v>148.28</v>
      </c>
      <c r="I383" s="169"/>
      <c r="L383" s="165"/>
      <c r="M383" s="170"/>
      <c r="T383" s="171"/>
      <c r="AT383" s="166" t="s">
        <v>228</v>
      </c>
      <c r="AU383" s="166" t="s">
        <v>96</v>
      </c>
      <c r="AV383" s="14" t="s">
        <v>96</v>
      </c>
      <c r="AW383" s="14" t="s">
        <v>42</v>
      </c>
      <c r="AX383" s="14" t="s">
        <v>87</v>
      </c>
      <c r="AY383" s="166" t="s">
        <v>219</v>
      </c>
    </row>
    <row r="384" spans="2:65" s="15" customFormat="1" ht="11.25">
      <c r="B384" s="172"/>
      <c r="D384" s="152" t="s">
        <v>228</v>
      </c>
      <c r="E384" s="173" t="s">
        <v>608</v>
      </c>
      <c r="F384" s="174" t="s">
        <v>262</v>
      </c>
      <c r="H384" s="175">
        <v>148.28</v>
      </c>
      <c r="I384" s="176"/>
      <c r="L384" s="172"/>
      <c r="M384" s="177"/>
      <c r="T384" s="178"/>
      <c r="AT384" s="173" t="s">
        <v>228</v>
      </c>
      <c r="AU384" s="173" t="s">
        <v>96</v>
      </c>
      <c r="AV384" s="15" t="s">
        <v>226</v>
      </c>
      <c r="AW384" s="15" t="s">
        <v>42</v>
      </c>
      <c r="AX384" s="15" t="s">
        <v>94</v>
      </c>
      <c r="AY384" s="173" t="s">
        <v>219</v>
      </c>
    </row>
    <row r="385" spans="2:65" s="12" customFormat="1" ht="11.25">
      <c r="B385" s="151"/>
      <c r="D385" s="152" t="s">
        <v>228</v>
      </c>
      <c r="E385" s="153" t="s">
        <v>1</v>
      </c>
      <c r="F385" s="154" t="s">
        <v>860</v>
      </c>
      <c r="H385" s="153" t="s">
        <v>1</v>
      </c>
      <c r="I385" s="155"/>
      <c r="L385" s="151"/>
      <c r="M385" s="156"/>
      <c r="T385" s="157"/>
      <c r="AT385" s="153" t="s">
        <v>228</v>
      </c>
      <c r="AU385" s="153" t="s">
        <v>96</v>
      </c>
      <c r="AV385" s="12" t="s">
        <v>94</v>
      </c>
      <c r="AW385" s="12" t="s">
        <v>42</v>
      </c>
      <c r="AX385" s="12" t="s">
        <v>87</v>
      </c>
      <c r="AY385" s="153" t="s">
        <v>219</v>
      </c>
    </row>
    <row r="386" spans="2:65" s="14" customFormat="1" ht="11.25">
      <c r="B386" s="165"/>
      <c r="D386" s="152" t="s">
        <v>228</v>
      </c>
      <c r="E386" s="166" t="s">
        <v>1</v>
      </c>
      <c r="F386" s="167" t="s">
        <v>861</v>
      </c>
      <c r="H386" s="168">
        <v>178.45500000000001</v>
      </c>
      <c r="I386" s="169"/>
      <c r="L386" s="165"/>
      <c r="M386" s="170"/>
      <c r="T386" s="171"/>
      <c r="AT386" s="166" t="s">
        <v>228</v>
      </c>
      <c r="AU386" s="166" t="s">
        <v>96</v>
      </c>
      <c r="AV386" s="14" t="s">
        <v>96</v>
      </c>
      <c r="AW386" s="14" t="s">
        <v>42</v>
      </c>
      <c r="AX386" s="14" t="s">
        <v>87</v>
      </c>
      <c r="AY386" s="166" t="s">
        <v>219</v>
      </c>
    </row>
    <row r="387" spans="2:65" s="13" customFormat="1" ht="11.25">
      <c r="B387" s="158"/>
      <c r="D387" s="152" t="s">
        <v>228</v>
      </c>
      <c r="E387" s="159" t="s">
        <v>1</v>
      </c>
      <c r="F387" s="160" t="s">
        <v>862</v>
      </c>
      <c r="H387" s="161">
        <v>178.45500000000001</v>
      </c>
      <c r="I387" s="162"/>
      <c r="L387" s="158"/>
      <c r="M387" s="163"/>
      <c r="T387" s="164"/>
      <c r="AT387" s="159" t="s">
        <v>228</v>
      </c>
      <c r="AU387" s="159" t="s">
        <v>96</v>
      </c>
      <c r="AV387" s="13" t="s">
        <v>236</v>
      </c>
      <c r="AW387" s="13" t="s">
        <v>42</v>
      </c>
      <c r="AX387" s="13" t="s">
        <v>87</v>
      </c>
      <c r="AY387" s="159" t="s">
        <v>219</v>
      </c>
    </row>
    <row r="388" spans="2:65" s="12" customFormat="1" ht="11.25">
      <c r="B388" s="151"/>
      <c r="D388" s="152" t="s">
        <v>228</v>
      </c>
      <c r="E388" s="153" t="s">
        <v>1</v>
      </c>
      <c r="F388" s="154" t="s">
        <v>863</v>
      </c>
      <c r="H388" s="153" t="s">
        <v>1</v>
      </c>
      <c r="I388" s="155"/>
      <c r="L388" s="151"/>
      <c r="M388" s="156"/>
      <c r="T388" s="157"/>
      <c r="AT388" s="153" t="s">
        <v>228</v>
      </c>
      <c r="AU388" s="153" t="s">
        <v>96</v>
      </c>
      <c r="AV388" s="12" t="s">
        <v>94</v>
      </c>
      <c r="AW388" s="12" t="s">
        <v>42</v>
      </c>
      <c r="AX388" s="12" t="s">
        <v>87</v>
      </c>
      <c r="AY388" s="153" t="s">
        <v>219</v>
      </c>
    </row>
    <row r="389" spans="2:65" s="14" customFormat="1" ht="11.25">
      <c r="B389" s="165"/>
      <c r="D389" s="152" t="s">
        <v>228</v>
      </c>
      <c r="E389" s="166" t="s">
        <v>1</v>
      </c>
      <c r="F389" s="167" t="s">
        <v>864</v>
      </c>
      <c r="H389" s="168">
        <v>-7.4249999999999998</v>
      </c>
      <c r="I389" s="169"/>
      <c r="L389" s="165"/>
      <c r="M389" s="170"/>
      <c r="T389" s="171"/>
      <c r="AT389" s="166" t="s">
        <v>228</v>
      </c>
      <c r="AU389" s="166" t="s">
        <v>96</v>
      </c>
      <c r="AV389" s="14" t="s">
        <v>96</v>
      </c>
      <c r="AW389" s="14" t="s">
        <v>42</v>
      </c>
      <c r="AX389" s="14" t="s">
        <v>87</v>
      </c>
      <c r="AY389" s="166" t="s">
        <v>219</v>
      </c>
    </row>
    <row r="390" spans="2:65" s="13" customFormat="1" ht="11.25">
      <c r="B390" s="158"/>
      <c r="D390" s="152" t="s">
        <v>228</v>
      </c>
      <c r="E390" s="159" t="s">
        <v>1</v>
      </c>
      <c r="F390" s="160" t="s">
        <v>865</v>
      </c>
      <c r="H390" s="161">
        <v>-7.4249999999999998</v>
      </c>
      <c r="I390" s="162"/>
      <c r="L390" s="158"/>
      <c r="M390" s="163"/>
      <c r="T390" s="164"/>
      <c r="AT390" s="159" t="s">
        <v>228</v>
      </c>
      <c r="AU390" s="159" t="s">
        <v>96</v>
      </c>
      <c r="AV390" s="13" t="s">
        <v>236</v>
      </c>
      <c r="AW390" s="13" t="s">
        <v>42</v>
      </c>
      <c r="AX390" s="13" t="s">
        <v>87</v>
      </c>
      <c r="AY390" s="159" t="s">
        <v>219</v>
      </c>
    </row>
    <row r="391" spans="2:65" s="12" customFormat="1" ht="11.25">
      <c r="B391" s="151"/>
      <c r="D391" s="152" t="s">
        <v>228</v>
      </c>
      <c r="E391" s="153" t="s">
        <v>1</v>
      </c>
      <c r="F391" s="154" t="s">
        <v>866</v>
      </c>
      <c r="H391" s="153" t="s">
        <v>1</v>
      </c>
      <c r="I391" s="155"/>
      <c r="L391" s="151"/>
      <c r="M391" s="156"/>
      <c r="T391" s="157"/>
      <c r="AT391" s="153" t="s">
        <v>228</v>
      </c>
      <c r="AU391" s="153" t="s">
        <v>96</v>
      </c>
      <c r="AV391" s="12" t="s">
        <v>94</v>
      </c>
      <c r="AW391" s="12" t="s">
        <v>42</v>
      </c>
      <c r="AX391" s="12" t="s">
        <v>87</v>
      </c>
      <c r="AY391" s="153" t="s">
        <v>219</v>
      </c>
    </row>
    <row r="392" spans="2:65" s="14" customFormat="1" ht="11.25">
      <c r="B392" s="165"/>
      <c r="D392" s="152" t="s">
        <v>228</v>
      </c>
      <c r="E392" s="166" t="s">
        <v>1</v>
      </c>
      <c r="F392" s="167" t="s">
        <v>867</v>
      </c>
      <c r="H392" s="168">
        <v>-14.087999999999999</v>
      </c>
      <c r="I392" s="169"/>
      <c r="L392" s="165"/>
      <c r="M392" s="170"/>
      <c r="T392" s="171"/>
      <c r="AT392" s="166" t="s">
        <v>228</v>
      </c>
      <c r="AU392" s="166" t="s">
        <v>96</v>
      </c>
      <c r="AV392" s="14" t="s">
        <v>96</v>
      </c>
      <c r="AW392" s="14" t="s">
        <v>42</v>
      </c>
      <c r="AX392" s="14" t="s">
        <v>87</v>
      </c>
      <c r="AY392" s="166" t="s">
        <v>219</v>
      </c>
    </row>
    <row r="393" spans="2:65" s="14" customFormat="1" ht="11.25">
      <c r="B393" s="165"/>
      <c r="D393" s="152" t="s">
        <v>228</v>
      </c>
      <c r="E393" s="166" t="s">
        <v>1</v>
      </c>
      <c r="F393" s="167" t="s">
        <v>868</v>
      </c>
      <c r="H393" s="168">
        <v>-9.9</v>
      </c>
      <c r="I393" s="169"/>
      <c r="L393" s="165"/>
      <c r="M393" s="170"/>
      <c r="T393" s="171"/>
      <c r="AT393" s="166" t="s">
        <v>228</v>
      </c>
      <c r="AU393" s="166" t="s">
        <v>96</v>
      </c>
      <c r="AV393" s="14" t="s">
        <v>96</v>
      </c>
      <c r="AW393" s="14" t="s">
        <v>42</v>
      </c>
      <c r="AX393" s="14" t="s">
        <v>87</v>
      </c>
      <c r="AY393" s="166" t="s">
        <v>219</v>
      </c>
    </row>
    <row r="394" spans="2:65" s="14" customFormat="1" ht="11.25">
      <c r="B394" s="165"/>
      <c r="D394" s="152" t="s">
        <v>228</v>
      </c>
      <c r="E394" s="166" t="s">
        <v>1</v>
      </c>
      <c r="F394" s="167" t="s">
        <v>869</v>
      </c>
      <c r="H394" s="168">
        <v>-148.28</v>
      </c>
      <c r="I394" s="169"/>
      <c r="L394" s="165"/>
      <c r="M394" s="170"/>
      <c r="T394" s="171"/>
      <c r="AT394" s="166" t="s">
        <v>228</v>
      </c>
      <c r="AU394" s="166" t="s">
        <v>96</v>
      </c>
      <c r="AV394" s="14" t="s">
        <v>96</v>
      </c>
      <c r="AW394" s="14" t="s">
        <v>42</v>
      </c>
      <c r="AX394" s="14" t="s">
        <v>87</v>
      </c>
      <c r="AY394" s="166" t="s">
        <v>219</v>
      </c>
    </row>
    <row r="395" spans="2:65" s="13" customFormat="1" ht="11.25">
      <c r="B395" s="158"/>
      <c r="D395" s="152" t="s">
        <v>228</v>
      </c>
      <c r="E395" s="159" t="s">
        <v>1</v>
      </c>
      <c r="F395" s="160" t="s">
        <v>870</v>
      </c>
      <c r="H395" s="161">
        <v>-172.268</v>
      </c>
      <c r="I395" s="162"/>
      <c r="L395" s="158"/>
      <c r="M395" s="163"/>
      <c r="T395" s="164"/>
      <c r="AT395" s="159" t="s">
        <v>228</v>
      </c>
      <c r="AU395" s="159" t="s">
        <v>96</v>
      </c>
      <c r="AV395" s="13" t="s">
        <v>236</v>
      </c>
      <c r="AW395" s="13" t="s">
        <v>42</v>
      </c>
      <c r="AX395" s="13" t="s">
        <v>87</v>
      </c>
      <c r="AY395" s="159" t="s">
        <v>219</v>
      </c>
    </row>
    <row r="396" spans="2:65" s="15" customFormat="1" ht="11.25">
      <c r="B396" s="172"/>
      <c r="D396" s="152" t="s">
        <v>228</v>
      </c>
      <c r="E396" s="173" t="s">
        <v>1</v>
      </c>
      <c r="F396" s="174" t="s">
        <v>871</v>
      </c>
      <c r="H396" s="175">
        <v>-1.238</v>
      </c>
      <c r="I396" s="176"/>
      <c r="L396" s="172"/>
      <c r="M396" s="177"/>
      <c r="T396" s="178"/>
      <c r="AT396" s="173" t="s">
        <v>228</v>
      </c>
      <c r="AU396" s="173" t="s">
        <v>96</v>
      </c>
      <c r="AV396" s="15" t="s">
        <v>226</v>
      </c>
      <c r="AW396" s="15" t="s">
        <v>42</v>
      </c>
      <c r="AX396" s="15" t="s">
        <v>87</v>
      </c>
      <c r="AY396" s="173" t="s">
        <v>219</v>
      </c>
    </row>
    <row r="397" spans="2:65" s="11" customFormat="1" ht="22.9" customHeight="1">
      <c r="B397" s="126"/>
      <c r="D397" s="127" t="s">
        <v>86</v>
      </c>
      <c r="E397" s="136" t="s">
        <v>569</v>
      </c>
      <c r="F397" s="136" t="s">
        <v>570</v>
      </c>
      <c r="I397" s="129"/>
      <c r="J397" s="137">
        <f>BK397</f>
        <v>0</v>
      </c>
      <c r="L397" s="126"/>
      <c r="M397" s="131"/>
      <c r="P397" s="132">
        <f>SUM(P398:P407)</f>
        <v>0</v>
      </c>
      <c r="R397" s="132">
        <f>SUM(R398:R407)</f>
        <v>0</v>
      </c>
      <c r="T397" s="133">
        <f>SUM(T398:T407)</f>
        <v>0</v>
      </c>
      <c r="AR397" s="127" t="s">
        <v>94</v>
      </c>
      <c r="AT397" s="134" t="s">
        <v>86</v>
      </c>
      <c r="AU397" s="134" t="s">
        <v>94</v>
      </c>
      <c r="AY397" s="127" t="s">
        <v>219</v>
      </c>
      <c r="BK397" s="135">
        <f>SUM(BK398:BK407)</f>
        <v>0</v>
      </c>
    </row>
    <row r="398" spans="2:65" s="1" customFormat="1" ht="16.5" customHeight="1">
      <c r="B398" s="33"/>
      <c r="C398" s="138" t="s">
        <v>493</v>
      </c>
      <c r="D398" s="138" t="s">
        <v>221</v>
      </c>
      <c r="E398" s="139" t="s">
        <v>872</v>
      </c>
      <c r="F398" s="140" t="s">
        <v>873</v>
      </c>
      <c r="G398" s="141" t="s">
        <v>319</v>
      </c>
      <c r="H398" s="142">
        <v>16.873999999999999</v>
      </c>
      <c r="I398" s="143"/>
      <c r="J398" s="144">
        <f>ROUND(I398*H398,2)</f>
        <v>0</v>
      </c>
      <c r="K398" s="140" t="s">
        <v>254</v>
      </c>
      <c r="L398" s="33"/>
      <c r="M398" s="145" t="s">
        <v>1</v>
      </c>
      <c r="N398" s="146" t="s">
        <v>52</v>
      </c>
      <c r="P398" s="147">
        <f>O398*H398</f>
        <v>0</v>
      </c>
      <c r="Q398" s="147">
        <v>0</v>
      </c>
      <c r="R398" s="147">
        <f>Q398*H398</f>
        <v>0</v>
      </c>
      <c r="S398" s="147">
        <v>0</v>
      </c>
      <c r="T398" s="148">
        <f>S398*H398</f>
        <v>0</v>
      </c>
      <c r="AR398" s="149" t="s">
        <v>226</v>
      </c>
      <c r="AT398" s="149" t="s">
        <v>221</v>
      </c>
      <c r="AU398" s="149" t="s">
        <v>96</v>
      </c>
      <c r="AY398" s="17" t="s">
        <v>219</v>
      </c>
      <c r="BE398" s="150">
        <f>IF(N398="základní",J398,0)</f>
        <v>0</v>
      </c>
      <c r="BF398" s="150">
        <f>IF(N398="snížená",J398,0)</f>
        <v>0</v>
      </c>
      <c r="BG398" s="150">
        <f>IF(N398="zákl. přenesená",J398,0)</f>
        <v>0</v>
      </c>
      <c r="BH398" s="150">
        <f>IF(N398="sníž. přenesená",J398,0)</f>
        <v>0</v>
      </c>
      <c r="BI398" s="150">
        <f>IF(N398="nulová",J398,0)</f>
        <v>0</v>
      </c>
      <c r="BJ398" s="17" t="s">
        <v>94</v>
      </c>
      <c r="BK398" s="150">
        <f>ROUND(I398*H398,2)</f>
        <v>0</v>
      </c>
      <c r="BL398" s="17" t="s">
        <v>226</v>
      </c>
      <c r="BM398" s="149" t="s">
        <v>874</v>
      </c>
    </row>
    <row r="399" spans="2:65" s="1" customFormat="1" ht="11.25">
      <c r="B399" s="33"/>
      <c r="D399" s="179" t="s">
        <v>256</v>
      </c>
      <c r="F399" s="180" t="s">
        <v>875</v>
      </c>
      <c r="I399" s="181"/>
      <c r="L399" s="33"/>
      <c r="M399" s="182"/>
      <c r="T399" s="57"/>
      <c r="AT399" s="17" t="s">
        <v>256</v>
      </c>
      <c r="AU399" s="17" t="s">
        <v>96</v>
      </c>
    </row>
    <row r="400" spans="2:65" s="14" customFormat="1" ht="11.25">
      <c r="B400" s="165"/>
      <c r="D400" s="152" t="s">
        <v>228</v>
      </c>
      <c r="E400" s="166" t="s">
        <v>1</v>
      </c>
      <c r="F400" s="167" t="s">
        <v>876</v>
      </c>
      <c r="H400" s="168">
        <v>60.747</v>
      </c>
      <c r="I400" s="169"/>
      <c r="L400" s="165"/>
      <c r="M400" s="170"/>
      <c r="T400" s="171"/>
      <c r="AT400" s="166" t="s">
        <v>228</v>
      </c>
      <c r="AU400" s="166" t="s">
        <v>96</v>
      </c>
      <c r="AV400" s="14" t="s">
        <v>96</v>
      </c>
      <c r="AW400" s="14" t="s">
        <v>42</v>
      </c>
      <c r="AX400" s="14" t="s">
        <v>87</v>
      </c>
      <c r="AY400" s="166" t="s">
        <v>219</v>
      </c>
    </row>
    <row r="401" spans="2:65" s="12" customFormat="1" ht="11.25">
      <c r="B401" s="151"/>
      <c r="D401" s="152" t="s">
        <v>228</v>
      </c>
      <c r="E401" s="153" t="s">
        <v>1</v>
      </c>
      <c r="F401" s="154" t="s">
        <v>877</v>
      </c>
      <c r="H401" s="153" t="s">
        <v>1</v>
      </c>
      <c r="I401" s="155"/>
      <c r="L401" s="151"/>
      <c r="M401" s="156"/>
      <c r="T401" s="157"/>
      <c r="AT401" s="153" t="s">
        <v>228</v>
      </c>
      <c r="AU401" s="153" t="s">
        <v>96</v>
      </c>
      <c r="AV401" s="12" t="s">
        <v>94</v>
      </c>
      <c r="AW401" s="12" t="s">
        <v>42</v>
      </c>
      <c r="AX401" s="12" t="s">
        <v>87</v>
      </c>
      <c r="AY401" s="153" t="s">
        <v>219</v>
      </c>
    </row>
    <row r="402" spans="2:65" s="14" customFormat="1" ht="11.25">
      <c r="B402" s="165"/>
      <c r="D402" s="152" t="s">
        <v>228</v>
      </c>
      <c r="E402" s="166" t="s">
        <v>1</v>
      </c>
      <c r="F402" s="167" t="s">
        <v>878</v>
      </c>
      <c r="H402" s="168">
        <v>-43.872999999999998</v>
      </c>
      <c r="I402" s="169"/>
      <c r="L402" s="165"/>
      <c r="M402" s="170"/>
      <c r="T402" s="171"/>
      <c r="AT402" s="166" t="s">
        <v>228</v>
      </c>
      <c r="AU402" s="166" t="s">
        <v>96</v>
      </c>
      <c r="AV402" s="14" t="s">
        <v>96</v>
      </c>
      <c r="AW402" s="14" t="s">
        <v>42</v>
      </c>
      <c r="AX402" s="14" t="s">
        <v>87</v>
      </c>
      <c r="AY402" s="166" t="s">
        <v>219</v>
      </c>
    </row>
    <row r="403" spans="2:65" s="15" customFormat="1" ht="11.25">
      <c r="B403" s="172"/>
      <c r="D403" s="152" t="s">
        <v>228</v>
      </c>
      <c r="E403" s="173" t="s">
        <v>1</v>
      </c>
      <c r="F403" s="174" t="s">
        <v>879</v>
      </c>
      <c r="H403" s="175">
        <v>16.873999999999999</v>
      </c>
      <c r="I403" s="176"/>
      <c r="L403" s="172"/>
      <c r="M403" s="177"/>
      <c r="T403" s="178"/>
      <c r="AT403" s="173" t="s">
        <v>228</v>
      </c>
      <c r="AU403" s="173" t="s">
        <v>96</v>
      </c>
      <c r="AV403" s="15" t="s">
        <v>226</v>
      </c>
      <c r="AW403" s="15" t="s">
        <v>42</v>
      </c>
      <c r="AX403" s="15" t="s">
        <v>94</v>
      </c>
      <c r="AY403" s="173" t="s">
        <v>219</v>
      </c>
    </row>
    <row r="404" spans="2:65" s="1" customFormat="1" ht="21.75" customHeight="1">
      <c r="B404" s="33"/>
      <c r="C404" s="138" t="s">
        <v>498</v>
      </c>
      <c r="D404" s="138" t="s">
        <v>221</v>
      </c>
      <c r="E404" s="139" t="s">
        <v>880</v>
      </c>
      <c r="F404" s="140" t="s">
        <v>881</v>
      </c>
      <c r="G404" s="141" t="s">
        <v>319</v>
      </c>
      <c r="H404" s="142">
        <v>43.872999999999998</v>
      </c>
      <c r="I404" s="143"/>
      <c r="J404" s="144">
        <f>ROUND(I404*H404,2)</f>
        <v>0</v>
      </c>
      <c r="K404" s="140" t="s">
        <v>254</v>
      </c>
      <c r="L404" s="33"/>
      <c r="M404" s="145" t="s">
        <v>1</v>
      </c>
      <c r="N404" s="146" t="s">
        <v>52</v>
      </c>
      <c r="P404" s="147">
        <f>O404*H404</f>
        <v>0</v>
      </c>
      <c r="Q404" s="147">
        <v>0</v>
      </c>
      <c r="R404" s="147">
        <f>Q404*H404</f>
        <v>0</v>
      </c>
      <c r="S404" s="147">
        <v>0</v>
      </c>
      <c r="T404" s="148">
        <f>S404*H404</f>
        <v>0</v>
      </c>
      <c r="AR404" s="149" t="s">
        <v>226</v>
      </c>
      <c r="AT404" s="149" t="s">
        <v>221</v>
      </c>
      <c r="AU404" s="149" t="s">
        <v>96</v>
      </c>
      <c r="AY404" s="17" t="s">
        <v>219</v>
      </c>
      <c r="BE404" s="150">
        <f>IF(N404="základní",J404,0)</f>
        <v>0</v>
      </c>
      <c r="BF404" s="150">
        <f>IF(N404="snížená",J404,0)</f>
        <v>0</v>
      </c>
      <c r="BG404" s="150">
        <f>IF(N404="zákl. přenesená",J404,0)</f>
        <v>0</v>
      </c>
      <c r="BH404" s="150">
        <f>IF(N404="sníž. přenesená",J404,0)</f>
        <v>0</v>
      </c>
      <c r="BI404" s="150">
        <f>IF(N404="nulová",J404,0)</f>
        <v>0</v>
      </c>
      <c r="BJ404" s="17" t="s">
        <v>94</v>
      </c>
      <c r="BK404" s="150">
        <f>ROUND(I404*H404,2)</f>
        <v>0</v>
      </c>
      <c r="BL404" s="17" t="s">
        <v>226</v>
      </c>
      <c r="BM404" s="149" t="s">
        <v>882</v>
      </c>
    </row>
    <row r="405" spans="2:65" s="1" customFormat="1" ht="11.25">
      <c r="B405" s="33"/>
      <c r="D405" s="179" t="s">
        <v>256</v>
      </c>
      <c r="F405" s="180" t="s">
        <v>883</v>
      </c>
      <c r="I405" s="181"/>
      <c r="L405" s="33"/>
      <c r="M405" s="182"/>
      <c r="T405" s="57"/>
      <c r="AT405" s="17" t="s">
        <v>256</v>
      </c>
      <c r="AU405" s="17" t="s">
        <v>96</v>
      </c>
    </row>
    <row r="406" spans="2:65" s="14" customFormat="1" ht="11.25">
      <c r="B406" s="165"/>
      <c r="D406" s="152" t="s">
        <v>228</v>
      </c>
      <c r="E406" s="166" t="s">
        <v>1</v>
      </c>
      <c r="F406" s="167" t="s">
        <v>884</v>
      </c>
      <c r="H406" s="168">
        <v>43.872999999999998</v>
      </c>
      <c r="I406" s="169"/>
      <c r="L406" s="165"/>
      <c r="M406" s="170"/>
      <c r="T406" s="171"/>
      <c r="AT406" s="166" t="s">
        <v>228</v>
      </c>
      <c r="AU406" s="166" t="s">
        <v>96</v>
      </c>
      <c r="AV406" s="14" t="s">
        <v>96</v>
      </c>
      <c r="AW406" s="14" t="s">
        <v>42</v>
      </c>
      <c r="AX406" s="14" t="s">
        <v>87</v>
      </c>
      <c r="AY406" s="166" t="s">
        <v>219</v>
      </c>
    </row>
    <row r="407" spans="2:65" s="15" customFormat="1" ht="11.25">
      <c r="B407" s="172"/>
      <c r="D407" s="152" t="s">
        <v>228</v>
      </c>
      <c r="E407" s="173" t="s">
        <v>589</v>
      </c>
      <c r="F407" s="174" t="s">
        <v>262</v>
      </c>
      <c r="H407" s="175">
        <v>43.872999999999998</v>
      </c>
      <c r="I407" s="176"/>
      <c r="L407" s="172"/>
      <c r="M407" s="196"/>
      <c r="N407" s="197"/>
      <c r="O407" s="197"/>
      <c r="P407" s="197"/>
      <c r="Q407" s="197"/>
      <c r="R407" s="197"/>
      <c r="S407" s="197"/>
      <c r="T407" s="198"/>
      <c r="AT407" s="173" t="s">
        <v>228</v>
      </c>
      <c r="AU407" s="173" t="s">
        <v>96</v>
      </c>
      <c r="AV407" s="15" t="s">
        <v>226</v>
      </c>
      <c r="AW407" s="15" t="s">
        <v>42</v>
      </c>
      <c r="AX407" s="15" t="s">
        <v>94</v>
      </c>
      <c r="AY407" s="173" t="s">
        <v>219</v>
      </c>
    </row>
    <row r="408" spans="2:65" s="1" customFormat="1" ht="6.95" customHeight="1">
      <c r="B408" s="45"/>
      <c r="C408" s="46"/>
      <c r="D408" s="46"/>
      <c r="E408" s="46"/>
      <c r="F408" s="46"/>
      <c r="G408" s="46"/>
      <c r="H408" s="46"/>
      <c r="I408" s="46"/>
      <c r="J408" s="46"/>
      <c r="K408" s="46"/>
      <c r="L408" s="33"/>
    </row>
  </sheetData>
  <sheetProtection algorithmName="SHA-512" hashValue="b+MtCu+l8bG8p5OniAr8TNGwTcfqnqRmmakXN29a2NCZjUnaVLc3GNMolzRzrszAqI0zgVGo0uNO2Rj5OTBozA==" saltValue="dgWCXYsPF6rSgpLgbZEmFAx2wjC3sfQUh9+u9nOIloxcQEJVB9v/9lO6NKKfKGc9QEmoKvMM9xn9ovL/SY5njQ==" spinCount="100000" sheet="1" objects="1" scenarios="1" formatColumns="0" formatRows="0" autoFilter="0"/>
  <autoFilter ref="C124:K407" xr:uid="{00000000-0009-0000-0000-000002000000}"/>
  <mergeCells count="12">
    <mergeCell ref="E117:H117"/>
    <mergeCell ref="L2:V2"/>
    <mergeCell ref="E84:H84"/>
    <mergeCell ref="E86:H86"/>
    <mergeCell ref="E88:H88"/>
    <mergeCell ref="E113:H113"/>
    <mergeCell ref="E115:H115"/>
    <mergeCell ref="E7:H7"/>
    <mergeCell ref="E9:H9"/>
    <mergeCell ref="E11:H11"/>
    <mergeCell ref="E20:H20"/>
    <mergeCell ref="E29:H29"/>
  </mergeCells>
  <hyperlinks>
    <hyperlink ref="F129" r:id="rId1" xr:uid="{00000000-0004-0000-0200-000000000000}"/>
    <hyperlink ref="F143" r:id="rId2" xr:uid="{00000000-0004-0000-0200-000001000000}"/>
    <hyperlink ref="F148" r:id="rId3" xr:uid="{00000000-0004-0000-0200-000002000000}"/>
    <hyperlink ref="F154" r:id="rId4" xr:uid="{00000000-0004-0000-0200-000003000000}"/>
    <hyperlink ref="F171" r:id="rId5" xr:uid="{00000000-0004-0000-0200-000004000000}"/>
    <hyperlink ref="F188" r:id="rId6" xr:uid="{00000000-0004-0000-0200-000005000000}"/>
    <hyperlink ref="F218" r:id="rId7" xr:uid="{00000000-0004-0000-0200-000006000000}"/>
    <hyperlink ref="F223" r:id="rId8" xr:uid="{00000000-0004-0000-0200-000007000000}"/>
    <hyperlink ref="F232" r:id="rId9" xr:uid="{00000000-0004-0000-0200-000008000000}"/>
    <hyperlink ref="F241" r:id="rId10" xr:uid="{00000000-0004-0000-0200-000009000000}"/>
    <hyperlink ref="F248" r:id="rId11" xr:uid="{00000000-0004-0000-0200-00000A000000}"/>
    <hyperlink ref="F252" r:id="rId12" xr:uid="{00000000-0004-0000-0200-00000B000000}"/>
    <hyperlink ref="F270" r:id="rId13" xr:uid="{00000000-0004-0000-0200-00000C000000}"/>
    <hyperlink ref="F277" r:id="rId14" xr:uid="{00000000-0004-0000-0200-00000D000000}"/>
    <hyperlink ref="F283" r:id="rId15" xr:uid="{00000000-0004-0000-0200-00000E000000}"/>
    <hyperlink ref="F293" r:id="rId16" xr:uid="{00000000-0004-0000-0200-00000F000000}"/>
    <hyperlink ref="F311" r:id="rId17" xr:uid="{00000000-0004-0000-0200-000010000000}"/>
    <hyperlink ref="F331" r:id="rId18" xr:uid="{00000000-0004-0000-0200-000011000000}"/>
    <hyperlink ref="F337" r:id="rId19" xr:uid="{00000000-0004-0000-0200-000012000000}"/>
    <hyperlink ref="F347" r:id="rId20" xr:uid="{00000000-0004-0000-0200-000013000000}"/>
    <hyperlink ref="F358" r:id="rId21" xr:uid="{00000000-0004-0000-0200-000014000000}"/>
    <hyperlink ref="F364" r:id="rId22" xr:uid="{00000000-0004-0000-0200-000015000000}"/>
    <hyperlink ref="F367" r:id="rId23" xr:uid="{00000000-0004-0000-0200-000016000000}"/>
    <hyperlink ref="F399" r:id="rId24" xr:uid="{00000000-0004-0000-0200-000017000000}"/>
    <hyperlink ref="F405" r:id="rId25" xr:uid="{00000000-0004-0000-0200-000018000000}"/>
  </hyperlinks>
  <pageMargins left="0.39370078740157483" right="0.39370078740157483" top="0.39370078740157483" bottom="0.39370078740157483" header="0" footer="0"/>
  <pageSetup paperSize="9" scale="84" fitToHeight="100" orientation="landscape" r:id="rId26"/>
  <headerFooter>
    <oddFooter>&amp;CStrana &amp;P z &amp;N</oddFooter>
  </headerFooter>
  <drawing r:id="rId2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23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107</v>
      </c>
      <c r="AZ2" s="94" t="s">
        <v>885</v>
      </c>
      <c r="BA2" s="94" t="s">
        <v>1</v>
      </c>
      <c r="BB2" s="94" t="s">
        <v>1</v>
      </c>
      <c r="BC2" s="94" t="s">
        <v>886</v>
      </c>
      <c r="BD2" s="94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  <c r="AZ3" s="94" t="s">
        <v>887</v>
      </c>
      <c r="BA3" s="94" t="s">
        <v>1</v>
      </c>
      <c r="BB3" s="94" t="s">
        <v>1</v>
      </c>
      <c r="BC3" s="94" t="s">
        <v>170</v>
      </c>
      <c r="BD3" s="94" t="s">
        <v>96</v>
      </c>
    </row>
    <row r="4" spans="2:56" ht="24.95" customHeight="1">
      <c r="B4" s="20"/>
      <c r="D4" s="21" t="s">
        <v>173</v>
      </c>
      <c r="L4" s="20"/>
      <c r="M4" s="95" t="s">
        <v>10</v>
      </c>
      <c r="AT4" s="17" t="s">
        <v>4</v>
      </c>
      <c r="AZ4" s="94" t="s">
        <v>888</v>
      </c>
      <c r="BA4" s="94" t="s">
        <v>1</v>
      </c>
      <c r="BB4" s="94" t="s">
        <v>1</v>
      </c>
      <c r="BC4" s="94" t="s">
        <v>571</v>
      </c>
      <c r="BD4" s="94" t="s">
        <v>96</v>
      </c>
    </row>
    <row r="5" spans="2:56" ht="6.95" customHeight="1">
      <c r="B5" s="20"/>
      <c r="L5" s="20"/>
      <c r="AZ5" s="94" t="s">
        <v>889</v>
      </c>
      <c r="BA5" s="94" t="s">
        <v>1</v>
      </c>
      <c r="BB5" s="94" t="s">
        <v>1</v>
      </c>
      <c r="BC5" s="94" t="s">
        <v>890</v>
      </c>
      <c r="BD5" s="94" t="s">
        <v>96</v>
      </c>
    </row>
    <row r="6" spans="2:56" ht="12" customHeight="1">
      <c r="B6" s="20"/>
      <c r="D6" s="27" t="s">
        <v>16</v>
      </c>
      <c r="L6" s="20"/>
      <c r="AZ6" s="94" t="s">
        <v>891</v>
      </c>
      <c r="BA6" s="94" t="s">
        <v>1</v>
      </c>
      <c r="BB6" s="94" t="s">
        <v>1</v>
      </c>
      <c r="BC6" s="94" t="s">
        <v>892</v>
      </c>
      <c r="BD6" s="94" t="s">
        <v>96</v>
      </c>
    </row>
    <row r="7" spans="2:5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  <c r="AZ7" s="94" t="s">
        <v>893</v>
      </c>
      <c r="BA7" s="94" t="s">
        <v>1</v>
      </c>
      <c r="BB7" s="94" t="s">
        <v>1</v>
      </c>
      <c r="BC7" s="94" t="s">
        <v>894</v>
      </c>
      <c r="BD7" s="94" t="s">
        <v>96</v>
      </c>
    </row>
    <row r="8" spans="2:56" ht="12" customHeight="1">
      <c r="B8" s="20"/>
      <c r="D8" s="27" t="s">
        <v>180</v>
      </c>
      <c r="L8" s="20"/>
      <c r="AZ8" s="94" t="s">
        <v>895</v>
      </c>
      <c r="BA8" s="94" t="s">
        <v>1</v>
      </c>
      <c r="BB8" s="94" t="s">
        <v>1</v>
      </c>
      <c r="BC8" s="94" t="s">
        <v>896</v>
      </c>
      <c r="BD8" s="94" t="s">
        <v>96</v>
      </c>
    </row>
    <row r="9" spans="2:56" s="1" customFormat="1" ht="16.5" customHeight="1">
      <c r="B9" s="33"/>
      <c r="E9" s="246" t="s">
        <v>183</v>
      </c>
      <c r="F9" s="248"/>
      <c r="G9" s="248"/>
      <c r="H9" s="248"/>
      <c r="L9" s="33"/>
    </row>
    <row r="10" spans="2:56" s="1" customFormat="1" ht="12" customHeight="1">
      <c r="B10" s="33"/>
      <c r="D10" s="27" t="s">
        <v>186</v>
      </c>
      <c r="L10" s="33"/>
    </row>
    <row r="11" spans="2:56" s="1" customFormat="1" ht="16.5" customHeight="1">
      <c r="B11" s="33"/>
      <c r="E11" s="204" t="s">
        <v>897</v>
      </c>
      <c r="F11" s="248"/>
      <c r="G11" s="248"/>
      <c r="H11" s="248"/>
      <c r="L11" s="33"/>
    </row>
    <row r="12" spans="2:56" s="1" customFormat="1" ht="11.25">
      <c r="B12" s="33"/>
      <c r="L12" s="33"/>
    </row>
    <row r="13" spans="2:5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21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29. 8. 2025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9" t="str">
        <f>'Rekapitulace stavby'!E14</f>
        <v>Vyplň údaj</v>
      </c>
      <c r="F20" s="230"/>
      <c r="G20" s="230"/>
      <c r="H20" s="230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6"/>
      <c r="E29" s="235" t="s">
        <v>1</v>
      </c>
      <c r="F29" s="235"/>
      <c r="G29" s="235"/>
      <c r="H29" s="235"/>
      <c r="L29" s="96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7" t="s">
        <v>47</v>
      </c>
      <c r="J32" s="67">
        <f>ROUND(J121,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ROUND((SUM(BE121:BE222)),  2)</f>
        <v>0</v>
      </c>
      <c r="I35" s="98">
        <v>0.21</v>
      </c>
      <c r="J35" s="87">
        <f>ROUND(((SUM(BE121:BE222))*I35),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ROUND((SUM(BF121:BF222)),  2)</f>
        <v>0</v>
      </c>
      <c r="I36" s="98">
        <v>0.12</v>
      </c>
      <c r="J36" s="87">
        <f>ROUND(((SUM(BF121:BF222))*I36),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ROUND((SUM(BG121:BG222)),  2)</f>
        <v>0</v>
      </c>
      <c r="I37" s="98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ROUND((SUM(BH121:BH222)),  2)</f>
        <v>0</v>
      </c>
      <c r="I38" s="98">
        <v>0.12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ROUND((SUM(BI121:BI222)),  2)</f>
        <v>0</v>
      </c>
      <c r="I39" s="98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9"/>
      <c r="D41" s="100" t="s">
        <v>57</v>
      </c>
      <c r="E41" s="58"/>
      <c r="F41" s="58"/>
      <c r="G41" s="101" t="s">
        <v>58</v>
      </c>
      <c r="H41" s="102" t="s">
        <v>59</v>
      </c>
      <c r="I41" s="58"/>
      <c r="J41" s="103">
        <f>SUM(J32:J39)</f>
        <v>0</v>
      </c>
      <c r="K41" s="104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 ht="11.25">
      <c r="B50" s="20"/>
      <c r="L50" s="20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s="1" customFormat="1" ht="12.75">
      <c r="B60" s="33"/>
      <c r="D60" s="44" t="s">
        <v>62</v>
      </c>
      <c r="E60" s="35"/>
      <c r="F60" s="105" t="s">
        <v>63</v>
      </c>
      <c r="G60" s="44" t="s">
        <v>62</v>
      </c>
      <c r="H60" s="35"/>
      <c r="I60" s="35"/>
      <c r="J60" s="106" t="s">
        <v>63</v>
      </c>
      <c r="K60" s="35"/>
      <c r="L60" s="33"/>
    </row>
    <row r="61" spans="2:12" ht="11.25">
      <c r="B61" s="20"/>
      <c r="L61" s="20"/>
    </row>
    <row r="62" spans="2:12" ht="11.25">
      <c r="B62" s="20"/>
      <c r="L62" s="20"/>
    </row>
    <row r="63" spans="2:12" ht="11.25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 ht="11.25">
      <c r="B65" s="20"/>
      <c r="L65" s="20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s="1" customFormat="1" ht="12.75">
      <c r="B75" s="33"/>
      <c r="D75" s="44" t="s">
        <v>62</v>
      </c>
      <c r="E75" s="35"/>
      <c r="F75" s="105" t="s">
        <v>63</v>
      </c>
      <c r="G75" s="44" t="s">
        <v>62</v>
      </c>
      <c r="H75" s="35"/>
      <c r="I75" s="35"/>
      <c r="J75" s="106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12" s="1" customFormat="1" ht="24.95" customHeight="1">
      <c r="B81" s="33"/>
      <c r="C81" s="21" t="s">
        <v>195</v>
      </c>
      <c r="L81" s="33"/>
    </row>
    <row r="82" spans="2:12" s="1" customFormat="1" ht="6.95" customHeight="1">
      <c r="B82" s="33"/>
      <c r="L82" s="33"/>
    </row>
    <row r="83" spans="2:12" s="1" customFormat="1" ht="12" customHeight="1">
      <c r="B83" s="33"/>
      <c r="C83" s="27" t="s">
        <v>16</v>
      </c>
      <c r="L83" s="33"/>
    </row>
    <row r="84" spans="2:12" s="1" customFormat="1" ht="16.5" customHeight="1">
      <c r="B84" s="33"/>
      <c r="E84" s="246" t="str">
        <f>E7</f>
        <v>REVITALIZACE ROZTYLSKÉHO NÁMĚSTÍ SEVER, PRAHA 4</v>
      </c>
      <c r="F84" s="247"/>
      <c r="G84" s="247"/>
      <c r="H84" s="247"/>
      <c r="L84" s="33"/>
    </row>
    <row r="85" spans="2:12" ht="12" customHeight="1">
      <c r="B85" s="20"/>
      <c r="C85" s="27" t="s">
        <v>180</v>
      </c>
      <c r="L85" s="20"/>
    </row>
    <row r="86" spans="2:12" s="1" customFormat="1" ht="16.5" customHeight="1">
      <c r="B86" s="33"/>
      <c r="E86" s="246" t="s">
        <v>183</v>
      </c>
      <c r="F86" s="248"/>
      <c r="G86" s="248"/>
      <c r="H86" s="248"/>
      <c r="L86" s="33"/>
    </row>
    <row r="87" spans="2:12" s="1" customFormat="1" ht="12" customHeight="1">
      <c r="B87" s="33"/>
      <c r="C87" s="27" t="s">
        <v>186</v>
      </c>
      <c r="L87" s="33"/>
    </row>
    <row r="88" spans="2:12" s="1" customFormat="1" ht="16.5" customHeight="1">
      <c r="B88" s="33"/>
      <c r="E88" s="204" t="str">
        <f>E11</f>
        <v>SO 01.4 - Příprava území - HTU pro zeleň SO 04</v>
      </c>
      <c r="F88" s="248"/>
      <c r="G88" s="248"/>
      <c r="H88" s="248"/>
      <c r="L88" s="33"/>
    </row>
    <row r="89" spans="2:12" s="1" customFormat="1" ht="6.95" customHeight="1">
      <c r="B89" s="33"/>
      <c r="L89" s="33"/>
    </row>
    <row r="90" spans="2:12" s="1" customFormat="1" ht="12" customHeight="1">
      <c r="B90" s="33"/>
      <c r="C90" s="27" t="s">
        <v>22</v>
      </c>
      <c r="F90" s="25" t="str">
        <f>F14</f>
        <v>PRAHA 4</v>
      </c>
      <c r="I90" s="27" t="s">
        <v>24</v>
      </c>
      <c r="J90" s="53" t="str">
        <f>IF(J14="","",J14)</f>
        <v>29. 8. 2025</v>
      </c>
      <c r="L90" s="33"/>
    </row>
    <row r="91" spans="2:12" s="1" customFormat="1" ht="6.95" customHeight="1">
      <c r="B91" s="33"/>
      <c r="L91" s="33"/>
    </row>
    <row r="92" spans="2:12" s="1" customFormat="1" ht="40.15" customHeight="1">
      <c r="B92" s="33"/>
      <c r="C92" s="27" t="s">
        <v>30</v>
      </c>
      <c r="F92" s="25" t="str">
        <f>E17</f>
        <v>Městská část Praha 4,Antala Staška 2059/80b,Praha4</v>
      </c>
      <c r="I92" s="27" t="s">
        <v>38</v>
      </c>
      <c r="J92" s="31" t="str">
        <f>E23</f>
        <v>Ateliér zahradní a krajinářské architektury, Brno</v>
      </c>
      <c r="L92" s="33"/>
    </row>
    <row r="93" spans="2:12" s="1" customFormat="1" ht="15.2" customHeight="1">
      <c r="B93" s="33"/>
      <c r="C93" s="27" t="s">
        <v>36</v>
      </c>
      <c r="F93" s="25" t="str">
        <f>IF(E20="","",E20)</f>
        <v>Vyplň údaj</v>
      </c>
      <c r="I93" s="27" t="s">
        <v>43</v>
      </c>
      <c r="J93" s="31" t="str">
        <f>E26</f>
        <v xml:space="preserve"> </v>
      </c>
      <c r="L93" s="33"/>
    </row>
    <row r="94" spans="2:12" s="1" customFormat="1" ht="10.35" customHeight="1">
      <c r="B94" s="33"/>
      <c r="L94" s="33"/>
    </row>
    <row r="95" spans="2:12" s="1" customFormat="1" ht="29.25" customHeight="1">
      <c r="B95" s="33"/>
      <c r="C95" s="107" t="s">
        <v>196</v>
      </c>
      <c r="D95" s="99"/>
      <c r="E95" s="99"/>
      <c r="F95" s="99"/>
      <c r="G95" s="99"/>
      <c r="H95" s="99"/>
      <c r="I95" s="99"/>
      <c r="J95" s="108" t="s">
        <v>197</v>
      </c>
      <c r="K95" s="99"/>
      <c r="L95" s="33"/>
    </row>
    <row r="96" spans="2:12" s="1" customFormat="1" ht="10.35" customHeight="1">
      <c r="B96" s="33"/>
      <c r="L96" s="33"/>
    </row>
    <row r="97" spans="2:47" s="1" customFormat="1" ht="22.9" customHeight="1">
      <c r="B97" s="33"/>
      <c r="C97" s="109" t="s">
        <v>198</v>
      </c>
      <c r="J97" s="67">
        <f>J121</f>
        <v>0</v>
      </c>
      <c r="L97" s="33"/>
      <c r="AU97" s="17" t="s">
        <v>199</v>
      </c>
    </row>
    <row r="98" spans="2:47" s="8" customFormat="1" ht="24.95" customHeight="1">
      <c r="B98" s="110"/>
      <c r="D98" s="111" t="s">
        <v>200</v>
      </c>
      <c r="E98" s="112"/>
      <c r="F98" s="112"/>
      <c r="G98" s="112"/>
      <c r="H98" s="112"/>
      <c r="I98" s="112"/>
      <c r="J98" s="113">
        <f>J122</f>
        <v>0</v>
      </c>
      <c r="L98" s="110"/>
    </row>
    <row r="99" spans="2:47" s="9" customFormat="1" ht="19.899999999999999" customHeight="1">
      <c r="B99" s="114"/>
      <c r="D99" s="115" t="s">
        <v>201</v>
      </c>
      <c r="E99" s="116"/>
      <c r="F99" s="116"/>
      <c r="G99" s="116"/>
      <c r="H99" s="116"/>
      <c r="I99" s="116"/>
      <c r="J99" s="117">
        <f>J123</f>
        <v>0</v>
      </c>
      <c r="L99" s="114"/>
    </row>
    <row r="100" spans="2:47" s="1" customFormat="1" ht="21.75" customHeight="1">
      <c r="B100" s="33"/>
      <c r="L100" s="33"/>
    </row>
    <row r="101" spans="2:47" s="1" customFormat="1" ht="6.95" customHeight="1"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33"/>
    </row>
    <row r="105" spans="2:47" s="1" customFormat="1" ht="6.95" customHeight="1"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33"/>
    </row>
    <row r="106" spans="2:47" s="1" customFormat="1" ht="24.95" customHeight="1">
      <c r="B106" s="33"/>
      <c r="C106" s="21" t="s">
        <v>204</v>
      </c>
      <c r="L106" s="33"/>
    </row>
    <row r="107" spans="2:47" s="1" customFormat="1" ht="6.95" customHeight="1">
      <c r="B107" s="33"/>
      <c r="L107" s="33"/>
    </row>
    <row r="108" spans="2:47" s="1" customFormat="1" ht="12" customHeight="1">
      <c r="B108" s="33"/>
      <c r="C108" s="27" t="s">
        <v>16</v>
      </c>
      <c r="L108" s="33"/>
    </row>
    <row r="109" spans="2:47" s="1" customFormat="1" ht="16.5" customHeight="1">
      <c r="B109" s="33"/>
      <c r="E109" s="246" t="str">
        <f>E7</f>
        <v>REVITALIZACE ROZTYLSKÉHO NÁMĚSTÍ SEVER, PRAHA 4</v>
      </c>
      <c r="F109" s="247"/>
      <c r="G109" s="247"/>
      <c r="H109" s="247"/>
      <c r="L109" s="33"/>
    </row>
    <row r="110" spans="2:47" ht="12" customHeight="1">
      <c r="B110" s="20"/>
      <c r="C110" s="27" t="s">
        <v>180</v>
      </c>
      <c r="L110" s="20"/>
    </row>
    <row r="111" spans="2:47" s="1" customFormat="1" ht="16.5" customHeight="1">
      <c r="B111" s="33"/>
      <c r="E111" s="246" t="s">
        <v>183</v>
      </c>
      <c r="F111" s="248"/>
      <c r="G111" s="248"/>
      <c r="H111" s="248"/>
      <c r="L111" s="33"/>
    </row>
    <row r="112" spans="2:47" s="1" customFormat="1" ht="12" customHeight="1">
      <c r="B112" s="33"/>
      <c r="C112" s="27" t="s">
        <v>186</v>
      </c>
      <c r="L112" s="33"/>
    </row>
    <row r="113" spans="2:65" s="1" customFormat="1" ht="16.5" customHeight="1">
      <c r="B113" s="33"/>
      <c r="E113" s="204" t="str">
        <f>E11</f>
        <v>SO 01.4 - Příprava území - HTU pro zeleň SO 04</v>
      </c>
      <c r="F113" s="248"/>
      <c r="G113" s="248"/>
      <c r="H113" s="248"/>
      <c r="L113" s="33"/>
    </row>
    <row r="114" spans="2:65" s="1" customFormat="1" ht="6.95" customHeight="1">
      <c r="B114" s="33"/>
      <c r="L114" s="33"/>
    </row>
    <row r="115" spans="2:65" s="1" customFormat="1" ht="12" customHeight="1">
      <c r="B115" s="33"/>
      <c r="C115" s="27" t="s">
        <v>22</v>
      </c>
      <c r="F115" s="25" t="str">
        <f>F14</f>
        <v>PRAHA 4</v>
      </c>
      <c r="I115" s="27" t="s">
        <v>24</v>
      </c>
      <c r="J115" s="53" t="str">
        <f>IF(J14="","",J14)</f>
        <v>29. 8. 2025</v>
      </c>
      <c r="L115" s="33"/>
    </row>
    <row r="116" spans="2:65" s="1" customFormat="1" ht="6.95" customHeight="1">
      <c r="B116" s="33"/>
      <c r="L116" s="33"/>
    </row>
    <row r="117" spans="2:65" s="1" customFormat="1" ht="40.15" customHeight="1">
      <c r="B117" s="33"/>
      <c r="C117" s="27" t="s">
        <v>30</v>
      </c>
      <c r="F117" s="25" t="str">
        <f>E17</f>
        <v>Městská část Praha 4,Antala Staška 2059/80b,Praha4</v>
      </c>
      <c r="I117" s="27" t="s">
        <v>38</v>
      </c>
      <c r="J117" s="31" t="str">
        <f>E23</f>
        <v>Ateliér zahradní a krajinářské architektury, Brno</v>
      </c>
      <c r="L117" s="33"/>
    </row>
    <row r="118" spans="2:65" s="1" customFormat="1" ht="15.2" customHeight="1">
      <c r="B118" s="33"/>
      <c r="C118" s="27" t="s">
        <v>36</v>
      </c>
      <c r="F118" s="25" t="str">
        <f>IF(E20="","",E20)</f>
        <v>Vyplň údaj</v>
      </c>
      <c r="I118" s="27" t="s">
        <v>43</v>
      </c>
      <c r="J118" s="31" t="str">
        <f>E26</f>
        <v xml:space="preserve"> </v>
      </c>
      <c r="L118" s="33"/>
    </row>
    <row r="119" spans="2:65" s="1" customFormat="1" ht="10.35" customHeight="1">
      <c r="B119" s="33"/>
      <c r="L119" s="33"/>
    </row>
    <row r="120" spans="2:65" s="10" customFormat="1" ht="29.25" customHeight="1">
      <c r="B120" s="118"/>
      <c r="C120" s="119" t="s">
        <v>205</v>
      </c>
      <c r="D120" s="120" t="s">
        <v>72</v>
      </c>
      <c r="E120" s="120" t="s">
        <v>68</v>
      </c>
      <c r="F120" s="120" t="s">
        <v>69</v>
      </c>
      <c r="G120" s="120" t="s">
        <v>206</v>
      </c>
      <c r="H120" s="120" t="s">
        <v>207</v>
      </c>
      <c r="I120" s="120" t="s">
        <v>208</v>
      </c>
      <c r="J120" s="120" t="s">
        <v>197</v>
      </c>
      <c r="K120" s="121" t="s">
        <v>209</v>
      </c>
      <c r="L120" s="118"/>
      <c r="M120" s="60" t="s">
        <v>1</v>
      </c>
      <c r="N120" s="61" t="s">
        <v>51</v>
      </c>
      <c r="O120" s="61" t="s">
        <v>210</v>
      </c>
      <c r="P120" s="61" t="s">
        <v>211</v>
      </c>
      <c r="Q120" s="61" t="s">
        <v>212</v>
      </c>
      <c r="R120" s="61" t="s">
        <v>213</v>
      </c>
      <c r="S120" s="61" t="s">
        <v>214</v>
      </c>
      <c r="T120" s="62" t="s">
        <v>215</v>
      </c>
    </row>
    <row r="121" spans="2:65" s="1" customFormat="1" ht="22.9" customHeight="1">
      <c r="B121" s="33"/>
      <c r="C121" s="65" t="s">
        <v>216</v>
      </c>
      <c r="J121" s="122">
        <f>BK121</f>
        <v>0</v>
      </c>
      <c r="L121" s="33"/>
      <c r="M121" s="63"/>
      <c r="N121" s="54"/>
      <c r="O121" s="54"/>
      <c r="P121" s="123">
        <f>P122</f>
        <v>0</v>
      </c>
      <c r="Q121" s="54"/>
      <c r="R121" s="123">
        <f>R122</f>
        <v>0</v>
      </c>
      <c r="S121" s="54"/>
      <c r="T121" s="124">
        <f>T122</f>
        <v>0</v>
      </c>
      <c r="AT121" s="17" t="s">
        <v>86</v>
      </c>
      <c r="AU121" s="17" t="s">
        <v>199</v>
      </c>
      <c r="BK121" s="125">
        <f>BK122</f>
        <v>0</v>
      </c>
    </row>
    <row r="122" spans="2:65" s="11" customFormat="1" ht="25.9" customHeight="1">
      <c r="B122" s="126"/>
      <c r="D122" s="127" t="s">
        <v>86</v>
      </c>
      <c r="E122" s="128" t="s">
        <v>217</v>
      </c>
      <c r="F122" s="128" t="s">
        <v>218</v>
      </c>
      <c r="I122" s="129"/>
      <c r="J122" s="130">
        <f>BK122</f>
        <v>0</v>
      </c>
      <c r="L122" s="126"/>
      <c r="M122" s="131"/>
      <c r="P122" s="132">
        <f>P123</f>
        <v>0</v>
      </c>
      <c r="R122" s="132">
        <f>R123</f>
        <v>0</v>
      </c>
      <c r="T122" s="133">
        <f>T123</f>
        <v>0</v>
      </c>
      <c r="AR122" s="127" t="s">
        <v>94</v>
      </c>
      <c r="AT122" s="134" t="s">
        <v>86</v>
      </c>
      <c r="AU122" s="134" t="s">
        <v>87</v>
      </c>
      <c r="AY122" s="127" t="s">
        <v>219</v>
      </c>
      <c r="BK122" s="135">
        <f>BK123</f>
        <v>0</v>
      </c>
    </row>
    <row r="123" spans="2:65" s="11" customFormat="1" ht="22.9" customHeight="1">
      <c r="B123" s="126"/>
      <c r="D123" s="127" t="s">
        <v>86</v>
      </c>
      <c r="E123" s="136" t="s">
        <v>94</v>
      </c>
      <c r="F123" s="136" t="s">
        <v>220</v>
      </c>
      <c r="I123" s="129"/>
      <c r="J123" s="137">
        <f>BK123</f>
        <v>0</v>
      </c>
      <c r="L123" s="126"/>
      <c r="M123" s="131"/>
      <c r="P123" s="132">
        <f>SUM(P124:P222)</f>
        <v>0</v>
      </c>
      <c r="R123" s="132">
        <f>SUM(R124:R222)</f>
        <v>0</v>
      </c>
      <c r="T123" s="133">
        <f>SUM(T124:T222)</f>
        <v>0</v>
      </c>
      <c r="AR123" s="127" t="s">
        <v>94</v>
      </c>
      <c r="AT123" s="134" t="s">
        <v>86</v>
      </c>
      <c r="AU123" s="134" t="s">
        <v>94</v>
      </c>
      <c r="AY123" s="127" t="s">
        <v>219</v>
      </c>
      <c r="BK123" s="135">
        <f>SUM(BK124:BK222)</f>
        <v>0</v>
      </c>
    </row>
    <row r="124" spans="2:65" s="1" customFormat="1" ht="16.5" customHeight="1">
      <c r="B124" s="33"/>
      <c r="C124" s="138" t="s">
        <v>94</v>
      </c>
      <c r="D124" s="138" t="s">
        <v>221</v>
      </c>
      <c r="E124" s="139" t="s">
        <v>634</v>
      </c>
      <c r="F124" s="140" t="s">
        <v>635</v>
      </c>
      <c r="G124" s="141" t="s">
        <v>272</v>
      </c>
      <c r="H124" s="142">
        <v>9.8800000000000008</v>
      </c>
      <c r="I124" s="143"/>
      <c r="J124" s="144">
        <f>ROUND(I124*H124,2)</f>
        <v>0</v>
      </c>
      <c r="K124" s="140" t="s">
        <v>254</v>
      </c>
      <c r="L124" s="33"/>
      <c r="M124" s="145" t="s">
        <v>1</v>
      </c>
      <c r="N124" s="146" t="s">
        <v>52</v>
      </c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AR124" s="149" t="s">
        <v>226</v>
      </c>
      <c r="AT124" s="149" t="s">
        <v>221</v>
      </c>
      <c r="AU124" s="149" t="s">
        <v>96</v>
      </c>
      <c r="AY124" s="17" t="s">
        <v>219</v>
      </c>
      <c r="BE124" s="150">
        <f>IF(N124="základní",J124,0)</f>
        <v>0</v>
      </c>
      <c r="BF124" s="150">
        <f>IF(N124="snížená",J124,0)</f>
        <v>0</v>
      </c>
      <c r="BG124" s="150">
        <f>IF(N124="zákl. přenesená",J124,0)</f>
        <v>0</v>
      </c>
      <c r="BH124" s="150">
        <f>IF(N124="sníž. přenesená",J124,0)</f>
        <v>0</v>
      </c>
      <c r="BI124" s="150">
        <f>IF(N124="nulová",J124,0)</f>
        <v>0</v>
      </c>
      <c r="BJ124" s="17" t="s">
        <v>94</v>
      </c>
      <c r="BK124" s="150">
        <f>ROUND(I124*H124,2)</f>
        <v>0</v>
      </c>
      <c r="BL124" s="17" t="s">
        <v>226</v>
      </c>
      <c r="BM124" s="149" t="s">
        <v>898</v>
      </c>
    </row>
    <row r="125" spans="2:65" s="1" customFormat="1" ht="11.25">
      <c r="B125" s="33"/>
      <c r="D125" s="179" t="s">
        <v>256</v>
      </c>
      <c r="F125" s="180" t="s">
        <v>637</v>
      </c>
      <c r="I125" s="181"/>
      <c r="L125" s="33"/>
      <c r="M125" s="182"/>
      <c r="T125" s="57"/>
      <c r="AT125" s="17" t="s">
        <v>256</v>
      </c>
      <c r="AU125" s="17" t="s">
        <v>96</v>
      </c>
    </row>
    <row r="126" spans="2:65" s="12" customFormat="1" ht="11.25">
      <c r="B126" s="151"/>
      <c r="D126" s="152" t="s">
        <v>228</v>
      </c>
      <c r="E126" s="153" t="s">
        <v>1</v>
      </c>
      <c r="F126" s="154" t="s">
        <v>229</v>
      </c>
      <c r="H126" s="153" t="s">
        <v>1</v>
      </c>
      <c r="I126" s="155"/>
      <c r="L126" s="151"/>
      <c r="M126" s="156"/>
      <c r="T126" s="157"/>
      <c r="AT126" s="153" t="s">
        <v>228</v>
      </c>
      <c r="AU126" s="153" t="s">
        <v>96</v>
      </c>
      <c r="AV126" s="12" t="s">
        <v>94</v>
      </c>
      <c r="AW126" s="12" t="s">
        <v>42</v>
      </c>
      <c r="AX126" s="12" t="s">
        <v>87</v>
      </c>
      <c r="AY126" s="153" t="s">
        <v>219</v>
      </c>
    </row>
    <row r="127" spans="2:65" s="12" customFormat="1" ht="22.5">
      <c r="B127" s="151"/>
      <c r="D127" s="152" t="s">
        <v>228</v>
      </c>
      <c r="E127" s="153" t="s">
        <v>1</v>
      </c>
      <c r="F127" s="154" t="s">
        <v>899</v>
      </c>
      <c r="H127" s="153" t="s">
        <v>1</v>
      </c>
      <c r="I127" s="155"/>
      <c r="L127" s="151"/>
      <c r="M127" s="156"/>
      <c r="T127" s="157"/>
      <c r="AT127" s="153" t="s">
        <v>228</v>
      </c>
      <c r="AU127" s="153" t="s">
        <v>96</v>
      </c>
      <c r="AV127" s="12" t="s">
        <v>94</v>
      </c>
      <c r="AW127" s="12" t="s">
        <v>42</v>
      </c>
      <c r="AX127" s="12" t="s">
        <v>87</v>
      </c>
      <c r="AY127" s="153" t="s">
        <v>219</v>
      </c>
    </row>
    <row r="128" spans="2:65" s="12" customFormat="1" ht="11.25">
      <c r="B128" s="151"/>
      <c r="D128" s="152" t="s">
        <v>228</v>
      </c>
      <c r="E128" s="153" t="s">
        <v>1</v>
      </c>
      <c r="F128" s="154" t="s">
        <v>900</v>
      </c>
      <c r="H128" s="153" t="s">
        <v>1</v>
      </c>
      <c r="I128" s="155"/>
      <c r="L128" s="151"/>
      <c r="M128" s="156"/>
      <c r="T128" s="157"/>
      <c r="AT128" s="153" t="s">
        <v>228</v>
      </c>
      <c r="AU128" s="153" t="s">
        <v>96</v>
      </c>
      <c r="AV128" s="12" t="s">
        <v>94</v>
      </c>
      <c r="AW128" s="12" t="s">
        <v>42</v>
      </c>
      <c r="AX128" s="12" t="s">
        <v>87</v>
      </c>
      <c r="AY128" s="153" t="s">
        <v>219</v>
      </c>
    </row>
    <row r="129" spans="2:65" s="12" customFormat="1" ht="11.25">
      <c r="B129" s="151"/>
      <c r="D129" s="152" t="s">
        <v>228</v>
      </c>
      <c r="E129" s="153" t="s">
        <v>1</v>
      </c>
      <c r="F129" s="154" t="s">
        <v>619</v>
      </c>
      <c r="H129" s="153" t="s">
        <v>1</v>
      </c>
      <c r="I129" s="155"/>
      <c r="L129" s="151"/>
      <c r="M129" s="156"/>
      <c r="T129" s="157"/>
      <c r="AT129" s="153" t="s">
        <v>228</v>
      </c>
      <c r="AU129" s="153" t="s">
        <v>96</v>
      </c>
      <c r="AV129" s="12" t="s">
        <v>94</v>
      </c>
      <c r="AW129" s="12" t="s">
        <v>42</v>
      </c>
      <c r="AX129" s="12" t="s">
        <v>87</v>
      </c>
      <c r="AY129" s="153" t="s">
        <v>219</v>
      </c>
    </row>
    <row r="130" spans="2:65" s="12" customFormat="1" ht="11.25">
      <c r="B130" s="151"/>
      <c r="D130" s="152" t="s">
        <v>228</v>
      </c>
      <c r="E130" s="153" t="s">
        <v>1</v>
      </c>
      <c r="F130" s="154" t="s">
        <v>901</v>
      </c>
      <c r="H130" s="153" t="s">
        <v>1</v>
      </c>
      <c r="I130" s="155"/>
      <c r="L130" s="151"/>
      <c r="M130" s="156"/>
      <c r="T130" s="157"/>
      <c r="AT130" s="153" t="s">
        <v>228</v>
      </c>
      <c r="AU130" s="153" t="s">
        <v>96</v>
      </c>
      <c r="AV130" s="12" t="s">
        <v>94</v>
      </c>
      <c r="AW130" s="12" t="s">
        <v>42</v>
      </c>
      <c r="AX130" s="12" t="s">
        <v>87</v>
      </c>
      <c r="AY130" s="153" t="s">
        <v>219</v>
      </c>
    </row>
    <row r="131" spans="2:65" s="13" customFormat="1" ht="11.25">
      <c r="B131" s="158"/>
      <c r="D131" s="152" t="s">
        <v>228</v>
      </c>
      <c r="E131" s="159" t="s">
        <v>1</v>
      </c>
      <c r="F131" s="160" t="s">
        <v>235</v>
      </c>
      <c r="H131" s="161">
        <v>0</v>
      </c>
      <c r="I131" s="162"/>
      <c r="L131" s="158"/>
      <c r="M131" s="163"/>
      <c r="T131" s="164"/>
      <c r="AT131" s="159" t="s">
        <v>228</v>
      </c>
      <c r="AU131" s="159" t="s">
        <v>96</v>
      </c>
      <c r="AV131" s="13" t="s">
        <v>236</v>
      </c>
      <c r="AW131" s="13" t="s">
        <v>42</v>
      </c>
      <c r="AX131" s="13" t="s">
        <v>87</v>
      </c>
      <c r="AY131" s="159" t="s">
        <v>219</v>
      </c>
    </row>
    <row r="132" spans="2:65" s="12" customFormat="1" ht="11.25">
      <c r="B132" s="151"/>
      <c r="D132" s="152" t="s">
        <v>228</v>
      </c>
      <c r="E132" s="153" t="s">
        <v>1</v>
      </c>
      <c r="F132" s="154" t="s">
        <v>902</v>
      </c>
      <c r="H132" s="153" t="s">
        <v>1</v>
      </c>
      <c r="I132" s="155"/>
      <c r="L132" s="151"/>
      <c r="M132" s="156"/>
      <c r="T132" s="157"/>
      <c r="AT132" s="153" t="s">
        <v>228</v>
      </c>
      <c r="AU132" s="153" t="s">
        <v>96</v>
      </c>
      <c r="AV132" s="12" t="s">
        <v>94</v>
      </c>
      <c r="AW132" s="12" t="s">
        <v>42</v>
      </c>
      <c r="AX132" s="12" t="s">
        <v>87</v>
      </c>
      <c r="AY132" s="153" t="s">
        <v>219</v>
      </c>
    </row>
    <row r="133" spans="2:65" s="12" customFormat="1" ht="11.25">
      <c r="B133" s="151"/>
      <c r="D133" s="152" t="s">
        <v>228</v>
      </c>
      <c r="E133" s="153" t="s">
        <v>1</v>
      </c>
      <c r="F133" s="154" t="s">
        <v>903</v>
      </c>
      <c r="H133" s="153" t="s">
        <v>1</v>
      </c>
      <c r="I133" s="155"/>
      <c r="L133" s="151"/>
      <c r="M133" s="156"/>
      <c r="T133" s="157"/>
      <c r="AT133" s="153" t="s">
        <v>228</v>
      </c>
      <c r="AU133" s="153" t="s">
        <v>96</v>
      </c>
      <c r="AV133" s="12" t="s">
        <v>94</v>
      </c>
      <c r="AW133" s="12" t="s">
        <v>42</v>
      </c>
      <c r="AX133" s="12" t="s">
        <v>87</v>
      </c>
      <c r="AY133" s="153" t="s">
        <v>219</v>
      </c>
    </row>
    <row r="134" spans="2:65" s="14" customFormat="1" ht="11.25">
      <c r="B134" s="165"/>
      <c r="D134" s="152" t="s">
        <v>228</v>
      </c>
      <c r="E134" s="166" t="s">
        <v>1</v>
      </c>
      <c r="F134" s="167" t="s">
        <v>904</v>
      </c>
      <c r="H134" s="168">
        <v>9.8800000000000008</v>
      </c>
      <c r="I134" s="169"/>
      <c r="L134" s="165"/>
      <c r="M134" s="170"/>
      <c r="T134" s="171"/>
      <c r="AT134" s="166" t="s">
        <v>228</v>
      </c>
      <c r="AU134" s="166" t="s">
        <v>96</v>
      </c>
      <c r="AV134" s="14" t="s">
        <v>96</v>
      </c>
      <c r="AW134" s="14" t="s">
        <v>42</v>
      </c>
      <c r="AX134" s="14" t="s">
        <v>87</v>
      </c>
      <c r="AY134" s="166" t="s">
        <v>219</v>
      </c>
    </row>
    <row r="135" spans="2:65" s="15" customFormat="1" ht="11.25">
      <c r="B135" s="172"/>
      <c r="D135" s="152" t="s">
        <v>228</v>
      </c>
      <c r="E135" s="173" t="s">
        <v>893</v>
      </c>
      <c r="F135" s="174" t="s">
        <v>262</v>
      </c>
      <c r="H135" s="175">
        <v>9.8800000000000008</v>
      </c>
      <c r="I135" s="176"/>
      <c r="L135" s="172"/>
      <c r="M135" s="177"/>
      <c r="T135" s="178"/>
      <c r="AT135" s="173" t="s">
        <v>228</v>
      </c>
      <c r="AU135" s="173" t="s">
        <v>96</v>
      </c>
      <c r="AV135" s="15" t="s">
        <v>226</v>
      </c>
      <c r="AW135" s="15" t="s">
        <v>42</v>
      </c>
      <c r="AX135" s="15" t="s">
        <v>94</v>
      </c>
      <c r="AY135" s="173" t="s">
        <v>219</v>
      </c>
    </row>
    <row r="136" spans="2:65" s="1" customFormat="1" ht="21.75" customHeight="1">
      <c r="B136" s="33"/>
      <c r="C136" s="138" t="s">
        <v>96</v>
      </c>
      <c r="D136" s="138" t="s">
        <v>221</v>
      </c>
      <c r="E136" s="139" t="s">
        <v>905</v>
      </c>
      <c r="F136" s="140" t="s">
        <v>906</v>
      </c>
      <c r="G136" s="141" t="s">
        <v>272</v>
      </c>
      <c r="H136" s="142">
        <v>79.22</v>
      </c>
      <c r="I136" s="143"/>
      <c r="J136" s="144">
        <f>ROUND(I136*H136,2)</f>
        <v>0</v>
      </c>
      <c r="K136" s="140" t="s">
        <v>254</v>
      </c>
      <c r="L136" s="33"/>
      <c r="M136" s="145" t="s">
        <v>1</v>
      </c>
      <c r="N136" s="146" t="s">
        <v>52</v>
      </c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49" t="s">
        <v>226</v>
      </c>
      <c r="AT136" s="149" t="s">
        <v>221</v>
      </c>
      <c r="AU136" s="149" t="s">
        <v>96</v>
      </c>
      <c r="AY136" s="17" t="s">
        <v>219</v>
      </c>
      <c r="BE136" s="150">
        <f>IF(N136="základní",J136,0)</f>
        <v>0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7" t="s">
        <v>94</v>
      </c>
      <c r="BK136" s="150">
        <f>ROUND(I136*H136,2)</f>
        <v>0</v>
      </c>
      <c r="BL136" s="17" t="s">
        <v>226</v>
      </c>
      <c r="BM136" s="149" t="s">
        <v>907</v>
      </c>
    </row>
    <row r="137" spans="2:65" s="1" customFormat="1" ht="11.25">
      <c r="B137" s="33"/>
      <c r="D137" s="179" t="s">
        <v>256</v>
      </c>
      <c r="F137" s="180" t="s">
        <v>908</v>
      </c>
      <c r="I137" s="181"/>
      <c r="L137" s="33"/>
      <c r="M137" s="182"/>
      <c r="T137" s="57"/>
      <c r="AT137" s="17" t="s">
        <v>256</v>
      </c>
      <c r="AU137" s="17" t="s">
        <v>96</v>
      </c>
    </row>
    <row r="138" spans="2:65" s="12" customFormat="1" ht="11.25">
      <c r="B138" s="151"/>
      <c r="D138" s="152" t="s">
        <v>228</v>
      </c>
      <c r="E138" s="153" t="s">
        <v>1</v>
      </c>
      <c r="F138" s="154" t="s">
        <v>909</v>
      </c>
      <c r="H138" s="153" t="s">
        <v>1</v>
      </c>
      <c r="I138" s="155"/>
      <c r="L138" s="151"/>
      <c r="M138" s="156"/>
      <c r="T138" s="157"/>
      <c r="AT138" s="153" t="s">
        <v>228</v>
      </c>
      <c r="AU138" s="153" t="s">
        <v>96</v>
      </c>
      <c r="AV138" s="12" t="s">
        <v>94</v>
      </c>
      <c r="AW138" s="12" t="s">
        <v>42</v>
      </c>
      <c r="AX138" s="12" t="s">
        <v>87</v>
      </c>
      <c r="AY138" s="153" t="s">
        <v>219</v>
      </c>
    </row>
    <row r="139" spans="2:65" s="12" customFormat="1" ht="11.25">
      <c r="B139" s="151"/>
      <c r="D139" s="152" t="s">
        <v>228</v>
      </c>
      <c r="E139" s="153" t="s">
        <v>1</v>
      </c>
      <c r="F139" s="154" t="s">
        <v>646</v>
      </c>
      <c r="H139" s="153" t="s">
        <v>1</v>
      </c>
      <c r="I139" s="155"/>
      <c r="L139" s="151"/>
      <c r="M139" s="156"/>
      <c r="T139" s="157"/>
      <c r="AT139" s="153" t="s">
        <v>228</v>
      </c>
      <c r="AU139" s="153" t="s">
        <v>96</v>
      </c>
      <c r="AV139" s="12" t="s">
        <v>94</v>
      </c>
      <c r="AW139" s="12" t="s">
        <v>42</v>
      </c>
      <c r="AX139" s="12" t="s">
        <v>87</v>
      </c>
      <c r="AY139" s="153" t="s">
        <v>219</v>
      </c>
    </row>
    <row r="140" spans="2:65" s="14" customFormat="1" ht="11.25">
      <c r="B140" s="165"/>
      <c r="D140" s="152" t="s">
        <v>228</v>
      </c>
      <c r="E140" s="166" t="s">
        <v>1</v>
      </c>
      <c r="F140" s="167" t="s">
        <v>910</v>
      </c>
      <c r="H140" s="168">
        <v>32.4</v>
      </c>
      <c r="I140" s="169"/>
      <c r="L140" s="165"/>
      <c r="M140" s="170"/>
      <c r="T140" s="171"/>
      <c r="AT140" s="166" t="s">
        <v>228</v>
      </c>
      <c r="AU140" s="166" t="s">
        <v>96</v>
      </c>
      <c r="AV140" s="14" t="s">
        <v>96</v>
      </c>
      <c r="AW140" s="14" t="s">
        <v>42</v>
      </c>
      <c r="AX140" s="14" t="s">
        <v>87</v>
      </c>
      <c r="AY140" s="166" t="s">
        <v>219</v>
      </c>
    </row>
    <row r="141" spans="2:65" s="14" customFormat="1" ht="11.25">
      <c r="B141" s="165"/>
      <c r="D141" s="152" t="s">
        <v>228</v>
      </c>
      <c r="E141" s="166" t="s">
        <v>1</v>
      </c>
      <c r="F141" s="167" t="s">
        <v>911</v>
      </c>
      <c r="H141" s="168">
        <v>59.4</v>
      </c>
      <c r="I141" s="169"/>
      <c r="L141" s="165"/>
      <c r="M141" s="170"/>
      <c r="T141" s="171"/>
      <c r="AT141" s="166" t="s">
        <v>228</v>
      </c>
      <c r="AU141" s="166" t="s">
        <v>96</v>
      </c>
      <c r="AV141" s="14" t="s">
        <v>96</v>
      </c>
      <c r="AW141" s="14" t="s">
        <v>42</v>
      </c>
      <c r="AX141" s="14" t="s">
        <v>87</v>
      </c>
      <c r="AY141" s="166" t="s">
        <v>219</v>
      </c>
    </row>
    <row r="142" spans="2:65" s="13" customFormat="1" ht="11.25">
      <c r="B142" s="158"/>
      <c r="D142" s="152" t="s">
        <v>228</v>
      </c>
      <c r="E142" s="159" t="s">
        <v>1</v>
      </c>
      <c r="F142" s="160" t="s">
        <v>242</v>
      </c>
      <c r="H142" s="161">
        <v>91.8</v>
      </c>
      <c r="I142" s="162"/>
      <c r="L142" s="158"/>
      <c r="M142" s="163"/>
      <c r="T142" s="164"/>
      <c r="AT142" s="159" t="s">
        <v>228</v>
      </c>
      <c r="AU142" s="159" t="s">
        <v>96</v>
      </c>
      <c r="AV142" s="13" t="s">
        <v>236</v>
      </c>
      <c r="AW142" s="13" t="s">
        <v>42</v>
      </c>
      <c r="AX142" s="13" t="s">
        <v>87</v>
      </c>
      <c r="AY142" s="159" t="s">
        <v>219</v>
      </c>
    </row>
    <row r="143" spans="2:65" s="12" customFormat="1" ht="11.25">
      <c r="B143" s="151"/>
      <c r="D143" s="152" t="s">
        <v>228</v>
      </c>
      <c r="E143" s="153" t="s">
        <v>1</v>
      </c>
      <c r="F143" s="154" t="s">
        <v>654</v>
      </c>
      <c r="H143" s="153" t="s">
        <v>1</v>
      </c>
      <c r="I143" s="155"/>
      <c r="L143" s="151"/>
      <c r="M143" s="156"/>
      <c r="T143" s="157"/>
      <c r="AT143" s="153" t="s">
        <v>228</v>
      </c>
      <c r="AU143" s="153" t="s">
        <v>96</v>
      </c>
      <c r="AV143" s="12" t="s">
        <v>94</v>
      </c>
      <c r="AW143" s="12" t="s">
        <v>42</v>
      </c>
      <c r="AX143" s="12" t="s">
        <v>87</v>
      </c>
      <c r="AY143" s="153" t="s">
        <v>219</v>
      </c>
    </row>
    <row r="144" spans="2:65" s="14" customFormat="1" ht="11.25">
      <c r="B144" s="165"/>
      <c r="D144" s="152" t="s">
        <v>228</v>
      </c>
      <c r="E144" s="166" t="s">
        <v>1</v>
      </c>
      <c r="F144" s="167" t="s">
        <v>912</v>
      </c>
      <c r="H144" s="168">
        <v>-9.8800000000000008</v>
      </c>
      <c r="I144" s="169"/>
      <c r="L144" s="165"/>
      <c r="M144" s="170"/>
      <c r="T144" s="171"/>
      <c r="AT144" s="166" t="s">
        <v>228</v>
      </c>
      <c r="AU144" s="166" t="s">
        <v>96</v>
      </c>
      <c r="AV144" s="14" t="s">
        <v>96</v>
      </c>
      <c r="AW144" s="14" t="s">
        <v>42</v>
      </c>
      <c r="AX144" s="14" t="s">
        <v>87</v>
      </c>
      <c r="AY144" s="166" t="s">
        <v>219</v>
      </c>
    </row>
    <row r="145" spans="2:65" s="12" customFormat="1" ht="11.25">
      <c r="B145" s="151"/>
      <c r="D145" s="152" t="s">
        <v>228</v>
      </c>
      <c r="E145" s="153" t="s">
        <v>1</v>
      </c>
      <c r="F145" s="154" t="s">
        <v>913</v>
      </c>
      <c r="H145" s="153" t="s">
        <v>1</v>
      </c>
      <c r="I145" s="155"/>
      <c r="L145" s="151"/>
      <c r="M145" s="156"/>
      <c r="T145" s="157"/>
      <c r="AT145" s="153" t="s">
        <v>228</v>
      </c>
      <c r="AU145" s="153" t="s">
        <v>96</v>
      </c>
      <c r="AV145" s="12" t="s">
        <v>94</v>
      </c>
      <c r="AW145" s="12" t="s">
        <v>42</v>
      </c>
      <c r="AX145" s="12" t="s">
        <v>87</v>
      </c>
      <c r="AY145" s="153" t="s">
        <v>219</v>
      </c>
    </row>
    <row r="146" spans="2:65" s="14" customFormat="1" ht="11.25">
      <c r="B146" s="165"/>
      <c r="D146" s="152" t="s">
        <v>228</v>
      </c>
      <c r="E146" s="166" t="s">
        <v>1</v>
      </c>
      <c r="F146" s="167" t="s">
        <v>914</v>
      </c>
      <c r="H146" s="168">
        <v>-2.7</v>
      </c>
      <c r="I146" s="169"/>
      <c r="L146" s="165"/>
      <c r="M146" s="170"/>
      <c r="T146" s="171"/>
      <c r="AT146" s="166" t="s">
        <v>228</v>
      </c>
      <c r="AU146" s="166" t="s">
        <v>96</v>
      </c>
      <c r="AV146" s="14" t="s">
        <v>96</v>
      </c>
      <c r="AW146" s="14" t="s">
        <v>42</v>
      </c>
      <c r="AX146" s="14" t="s">
        <v>87</v>
      </c>
      <c r="AY146" s="166" t="s">
        <v>219</v>
      </c>
    </row>
    <row r="147" spans="2:65" s="15" customFormat="1" ht="11.25">
      <c r="B147" s="172"/>
      <c r="D147" s="152" t="s">
        <v>228</v>
      </c>
      <c r="E147" s="173" t="s">
        <v>895</v>
      </c>
      <c r="F147" s="174" t="s">
        <v>262</v>
      </c>
      <c r="H147" s="175">
        <v>79.22</v>
      </c>
      <c r="I147" s="176"/>
      <c r="L147" s="172"/>
      <c r="M147" s="177"/>
      <c r="T147" s="178"/>
      <c r="AT147" s="173" t="s">
        <v>228</v>
      </c>
      <c r="AU147" s="173" t="s">
        <v>96</v>
      </c>
      <c r="AV147" s="15" t="s">
        <v>226</v>
      </c>
      <c r="AW147" s="15" t="s">
        <v>42</v>
      </c>
      <c r="AX147" s="15" t="s">
        <v>94</v>
      </c>
      <c r="AY147" s="173" t="s">
        <v>219</v>
      </c>
    </row>
    <row r="148" spans="2:65" s="1" customFormat="1" ht="16.5" customHeight="1">
      <c r="B148" s="33"/>
      <c r="C148" s="138" t="s">
        <v>236</v>
      </c>
      <c r="D148" s="138" t="s">
        <v>221</v>
      </c>
      <c r="E148" s="139" t="s">
        <v>676</v>
      </c>
      <c r="F148" s="140" t="s">
        <v>677</v>
      </c>
      <c r="G148" s="141" t="s">
        <v>272</v>
      </c>
      <c r="H148" s="142">
        <v>32.932000000000002</v>
      </c>
      <c r="I148" s="143"/>
      <c r="J148" s="144">
        <f>ROUND(I148*H148,2)</f>
        <v>0</v>
      </c>
      <c r="K148" s="140" t="s">
        <v>254</v>
      </c>
      <c r="L148" s="33"/>
      <c r="M148" s="145" t="s">
        <v>1</v>
      </c>
      <c r="N148" s="146" t="s">
        <v>52</v>
      </c>
      <c r="P148" s="147">
        <f>O148*H148</f>
        <v>0</v>
      </c>
      <c r="Q148" s="147">
        <v>0</v>
      </c>
      <c r="R148" s="147">
        <f>Q148*H148</f>
        <v>0</v>
      </c>
      <c r="S148" s="147">
        <v>0</v>
      </c>
      <c r="T148" s="148">
        <f>S148*H148</f>
        <v>0</v>
      </c>
      <c r="AR148" s="149" t="s">
        <v>226</v>
      </c>
      <c r="AT148" s="149" t="s">
        <v>221</v>
      </c>
      <c r="AU148" s="149" t="s">
        <v>96</v>
      </c>
      <c r="AY148" s="17" t="s">
        <v>219</v>
      </c>
      <c r="BE148" s="150">
        <f>IF(N148="základní",J148,0)</f>
        <v>0</v>
      </c>
      <c r="BF148" s="150">
        <f>IF(N148="snížená",J148,0)</f>
        <v>0</v>
      </c>
      <c r="BG148" s="150">
        <f>IF(N148="zákl. přenesená",J148,0)</f>
        <v>0</v>
      </c>
      <c r="BH148" s="150">
        <f>IF(N148="sníž. přenesená",J148,0)</f>
        <v>0</v>
      </c>
      <c r="BI148" s="150">
        <f>IF(N148="nulová",J148,0)</f>
        <v>0</v>
      </c>
      <c r="BJ148" s="17" t="s">
        <v>94</v>
      </c>
      <c r="BK148" s="150">
        <f>ROUND(I148*H148,2)</f>
        <v>0</v>
      </c>
      <c r="BL148" s="17" t="s">
        <v>226</v>
      </c>
      <c r="BM148" s="149" t="s">
        <v>915</v>
      </c>
    </row>
    <row r="149" spans="2:65" s="1" customFormat="1" ht="11.25">
      <c r="B149" s="33"/>
      <c r="D149" s="179" t="s">
        <v>256</v>
      </c>
      <c r="F149" s="180" t="s">
        <v>679</v>
      </c>
      <c r="I149" s="181"/>
      <c r="L149" s="33"/>
      <c r="M149" s="182"/>
      <c r="T149" s="57"/>
      <c r="AT149" s="17" t="s">
        <v>256</v>
      </c>
      <c r="AU149" s="17" t="s">
        <v>96</v>
      </c>
    </row>
    <row r="150" spans="2:65" s="12" customFormat="1" ht="11.25">
      <c r="B150" s="151"/>
      <c r="D150" s="152" t="s">
        <v>228</v>
      </c>
      <c r="E150" s="153" t="s">
        <v>1</v>
      </c>
      <c r="F150" s="154" t="s">
        <v>680</v>
      </c>
      <c r="H150" s="153" t="s">
        <v>1</v>
      </c>
      <c r="I150" s="155"/>
      <c r="L150" s="151"/>
      <c r="M150" s="156"/>
      <c r="T150" s="157"/>
      <c r="AT150" s="153" t="s">
        <v>228</v>
      </c>
      <c r="AU150" s="153" t="s">
        <v>96</v>
      </c>
      <c r="AV150" s="12" t="s">
        <v>94</v>
      </c>
      <c r="AW150" s="12" t="s">
        <v>42</v>
      </c>
      <c r="AX150" s="12" t="s">
        <v>87</v>
      </c>
      <c r="AY150" s="153" t="s">
        <v>219</v>
      </c>
    </row>
    <row r="151" spans="2:65" s="12" customFormat="1" ht="11.25">
      <c r="B151" s="151"/>
      <c r="D151" s="152" t="s">
        <v>228</v>
      </c>
      <c r="E151" s="153" t="s">
        <v>1</v>
      </c>
      <c r="F151" s="154" t="s">
        <v>681</v>
      </c>
      <c r="H151" s="153" t="s">
        <v>1</v>
      </c>
      <c r="I151" s="155"/>
      <c r="L151" s="151"/>
      <c r="M151" s="156"/>
      <c r="T151" s="157"/>
      <c r="AT151" s="153" t="s">
        <v>228</v>
      </c>
      <c r="AU151" s="153" t="s">
        <v>96</v>
      </c>
      <c r="AV151" s="12" t="s">
        <v>94</v>
      </c>
      <c r="AW151" s="12" t="s">
        <v>42</v>
      </c>
      <c r="AX151" s="12" t="s">
        <v>87</v>
      </c>
      <c r="AY151" s="153" t="s">
        <v>219</v>
      </c>
    </row>
    <row r="152" spans="2:65" s="12" customFormat="1" ht="11.25">
      <c r="B152" s="151"/>
      <c r="D152" s="152" t="s">
        <v>228</v>
      </c>
      <c r="E152" s="153" t="s">
        <v>1</v>
      </c>
      <c r="F152" s="154" t="s">
        <v>916</v>
      </c>
      <c r="H152" s="153" t="s">
        <v>1</v>
      </c>
      <c r="I152" s="155"/>
      <c r="L152" s="151"/>
      <c r="M152" s="156"/>
      <c r="T152" s="157"/>
      <c r="AT152" s="153" t="s">
        <v>228</v>
      </c>
      <c r="AU152" s="153" t="s">
        <v>96</v>
      </c>
      <c r="AV152" s="12" t="s">
        <v>94</v>
      </c>
      <c r="AW152" s="12" t="s">
        <v>42</v>
      </c>
      <c r="AX152" s="12" t="s">
        <v>87</v>
      </c>
      <c r="AY152" s="153" t="s">
        <v>219</v>
      </c>
    </row>
    <row r="153" spans="2:65" s="12" customFormat="1" ht="11.25">
      <c r="B153" s="151"/>
      <c r="D153" s="152" t="s">
        <v>228</v>
      </c>
      <c r="E153" s="153" t="s">
        <v>1</v>
      </c>
      <c r="F153" s="154" t="s">
        <v>917</v>
      </c>
      <c r="H153" s="153" t="s">
        <v>1</v>
      </c>
      <c r="I153" s="155"/>
      <c r="L153" s="151"/>
      <c r="M153" s="156"/>
      <c r="T153" s="157"/>
      <c r="AT153" s="153" t="s">
        <v>228</v>
      </c>
      <c r="AU153" s="153" t="s">
        <v>96</v>
      </c>
      <c r="AV153" s="12" t="s">
        <v>94</v>
      </c>
      <c r="AW153" s="12" t="s">
        <v>42</v>
      </c>
      <c r="AX153" s="12" t="s">
        <v>87</v>
      </c>
      <c r="AY153" s="153" t="s">
        <v>219</v>
      </c>
    </row>
    <row r="154" spans="2:65" s="14" customFormat="1" ht="11.25">
      <c r="B154" s="165"/>
      <c r="D154" s="152" t="s">
        <v>228</v>
      </c>
      <c r="E154" s="166" t="s">
        <v>1</v>
      </c>
      <c r="F154" s="167" t="s">
        <v>918</v>
      </c>
      <c r="H154" s="168">
        <v>1.518</v>
      </c>
      <c r="I154" s="169"/>
      <c r="L154" s="165"/>
      <c r="M154" s="170"/>
      <c r="T154" s="171"/>
      <c r="AT154" s="166" t="s">
        <v>228</v>
      </c>
      <c r="AU154" s="166" t="s">
        <v>96</v>
      </c>
      <c r="AV154" s="14" t="s">
        <v>96</v>
      </c>
      <c r="AW154" s="14" t="s">
        <v>42</v>
      </c>
      <c r="AX154" s="14" t="s">
        <v>87</v>
      </c>
      <c r="AY154" s="166" t="s">
        <v>219</v>
      </c>
    </row>
    <row r="155" spans="2:65" s="12" customFormat="1" ht="11.25">
      <c r="B155" s="151"/>
      <c r="D155" s="152" t="s">
        <v>228</v>
      </c>
      <c r="E155" s="153" t="s">
        <v>1</v>
      </c>
      <c r="F155" s="154" t="s">
        <v>919</v>
      </c>
      <c r="H155" s="153" t="s">
        <v>1</v>
      </c>
      <c r="I155" s="155"/>
      <c r="L155" s="151"/>
      <c r="M155" s="156"/>
      <c r="T155" s="157"/>
      <c r="AT155" s="153" t="s">
        <v>228</v>
      </c>
      <c r="AU155" s="153" t="s">
        <v>96</v>
      </c>
      <c r="AV155" s="12" t="s">
        <v>94</v>
      </c>
      <c r="AW155" s="12" t="s">
        <v>42</v>
      </c>
      <c r="AX155" s="12" t="s">
        <v>87</v>
      </c>
      <c r="AY155" s="153" t="s">
        <v>219</v>
      </c>
    </row>
    <row r="156" spans="2:65" s="14" customFormat="1" ht="11.25">
      <c r="B156" s="165"/>
      <c r="D156" s="152" t="s">
        <v>228</v>
      </c>
      <c r="E156" s="166" t="s">
        <v>1</v>
      </c>
      <c r="F156" s="167" t="s">
        <v>920</v>
      </c>
      <c r="H156" s="168">
        <v>5.6840000000000002</v>
      </c>
      <c r="I156" s="169"/>
      <c r="L156" s="165"/>
      <c r="M156" s="170"/>
      <c r="T156" s="171"/>
      <c r="AT156" s="166" t="s">
        <v>228</v>
      </c>
      <c r="AU156" s="166" t="s">
        <v>96</v>
      </c>
      <c r="AV156" s="14" t="s">
        <v>96</v>
      </c>
      <c r="AW156" s="14" t="s">
        <v>42</v>
      </c>
      <c r="AX156" s="14" t="s">
        <v>87</v>
      </c>
      <c r="AY156" s="166" t="s">
        <v>219</v>
      </c>
    </row>
    <row r="157" spans="2:65" s="14" customFormat="1" ht="11.25">
      <c r="B157" s="165"/>
      <c r="D157" s="152" t="s">
        <v>228</v>
      </c>
      <c r="E157" s="166" t="s">
        <v>1</v>
      </c>
      <c r="F157" s="167" t="s">
        <v>921</v>
      </c>
      <c r="H157" s="168">
        <v>8.1809999999999992</v>
      </c>
      <c r="I157" s="169"/>
      <c r="L157" s="165"/>
      <c r="M157" s="170"/>
      <c r="T157" s="171"/>
      <c r="AT157" s="166" t="s">
        <v>228</v>
      </c>
      <c r="AU157" s="166" t="s">
        <v>96</v>
      </c>
      <c r="AV157" s="14" t="s">
        <v>96</v>
      </c>
      <c r="AW157" s="14" t="s">
        <v>42</v>
      </c>
      <c r="AX157" s="14" t="s">
        <v>87</v>
      </c>
      <c r="AY157" s="166" t="s">
        <v>219</v>
      </c>
    </row>
    <row r="158" spans="2:65" s="14" customFormat="1" ht="11.25">
      <c r="B158" s="165"/>
      <c r="D158" s="152" t="s">
        <v>228</v>
      </c>
      <c r="E158" s="166" t="s">
        <v>1</v>
      </c>
      <c r="F158" s="167" t="s">
        <v>922</v>
      </c>
      <c r="H158" s="168">
        <v>6.12</v>
      </c>
      <c r="I158" s="169"/>
      <c r="L158" s="165"/>
      <c r="M158" s="170"/>
      <c r="T158" s="171"/>
      <c r="AT158" s="166" t="s">
        <v>228</v>
      </c>
      <c r="AU158" s="166" t="s">
        <v>96</v>
      </c>
      <c r="AV158" s="14" t="s">
        <v>96</v>
      </c>
      <c r="AW158" s="14" t="s">
        <v>42</v>
      </c>
      <c r="AX158" s="14" t="s">
        <v>87</v>
      </c>
      <c r="AY158" s="166" t="s">
        <v>219</v>
      </c>
    </row>
    <row r="159" spans="2:65" s="14" customFormat="1" ht="11.25">
      <c r="B159" s="165"/>
      <c r="D159" s="152" t="s">
        <v>228</v>
      </c>
      <c r="E159" s="166" t="s">
        <v>1</v>
      </c>
      <c r="F159" s="167" t="s">
        <v>923</v>
      </c>
      <c r="H159" s="168">
        <v>5.94</v>
      </c>
      <c r="I159" s="169"/>
      <c r="L159" s="165"/>
      <c r="M159" s="170"/>
      <c r="T159" s="171"/>
      <c r="AT159" s="166" t="s">
        <v>228</v>
      </c>
      <c r="AU159" s="166" t="s">
        <v>96</v>
      </c>
      <c r="AV159" s="14" t="s">
        <v>96</v>
      </c>
      <c r="AW159" s="14" t="s">
        <v>42</v>
      </c>
      <c r="AX159" s="14" t="s">
        <v>87</v>
      </c>
      <c r="AY159" s="166" t="s">
        <v>219</v>
      </c>
    </row>
    <row r="160" spans="2:65" s="13" customFormat="1" ht="11.25">
      <c r="B160" s="158"/>
      <c r="D160" s="152" t="s">
        <v>228</v>
      </c>
      <c r="E160" s="159" t="s">
        <v>891</v>
      </c>
      <c r="F160" s="160" t="s">
        <v>703</v>
      </c>
      <c r="H160" s="161">
        <v>27.443000000000001</v>
      </c>
      <c r="I160" s="162"/>
      <c r="L160" s="158"/>
      <c r="M160" s="163"/>
      <c r="T160" s="164"/>
      <c r="AT160" s="159" t="s">
        <v>228</v>
      </c>
      <c r="AU160" s="159" t="s">
        <v>96</v>
      </c>
      <c r="AV160" s="13" t="s">
        <v>236</v>
      </c>
      <c r="AW160" s="13" t="s">
        <v>42</v>
      </c>
      <c r="AX160" s="13" t="s">
        <v>87</v>
      </c>
      <c r="AY160" s="159" t="s">
        <v>219</v>
      </c>
    </row>
    <row r="161" spans="2:65" s="12" customFormat="1" ht="11.25">
      <c r="B161" s="151"/>
      <c r="D161" s="152" t="s">
        <v>228</v>
      </c>
      <c r="E161" s="153" t="s">
        <v>1</v>
      </c>
      <c r="F161" s="154" t="s">
        <v>924</v>
      </c>
      <c r="H161" s="153" t="s">
        <v>1</v>
      </c>
      <c r="I161" s="155"/>
      <c r="L161" s="151"/>
      <c r="M161" s="156"/>
      <c r="T161" s="157"/>
      <c r="AT161" s="153" t="s">
        <v>228</v>
      </c>
      <c r="AU161" s="153" t="s">
        <v>96</v>
      </c>
      <c r="AV161" s="12" t="s">
        <v>94</v>
      </c>
      <c r="AW161" s="12" t="s">
        <v>42</v>
      </c>
      <c r="AX161" s="12" t="s">
        <v>87</v>
      </c>
      <c r="AY161" s="153" t="s">
        <v>219</v>
      </c>
    </row>
    <row r="162" spans="2:65" s="14" customFormat="1" ht="11.25">
      <c r="B162" s="165"/>
      <c r="D162" s="152" t="s">
        <v>228</v>
      </c>
      <c r="E162" s="166" t="s">
        <v>1</v>
      </c>
      <c r="F162" s="167" t="s">
        <v>925</v>
      </c>
      <c r="H162" s="168">
        <v>5.4889999999999999</v>
      </c>
      <c r="I162" s="169"/>
      <c r="L162" s="165"/>
      <c r="M162" s="170"/>
      <c r="T162" s="171"/>
      <c r="AT162" s="166" t="s">
        <v>228</v>
      </c>
      <c r="AU162" s="166" t="s">
        <v>96</v>
      </c>
      <c r="AV162" s="14" t="s">
        <v>96</v>
      </c>
      <c r="AW162" s="14" t="s">
        <v>42</v>
      </c>
      <c r="AX162" s="14" t="s">
        <v>87</v>
      </c>
      <c r="AY162" s="166" t="s">
        <v>219</v>
      </c>
    </row>
    <row r="163" spans="2:65" s="15" customFormat="1" ht="11.25">
      <c r="B163" s="172"/>
      <c r="D163" s="152" t="s">
        <v>228</v>
      </c>
      <c r="E163" s="173" t="s">
        <v>885</v>
      </c>
      <c r="F163" s="174" t="s">
        <v>262</v>
      </c>
      <c r="H163" s="175">
        <v>32.932000000000002</v>
      </c>
      <c r="I163" s="176"/>
      <c r="L163" s="172"/>
      <c r="M163" s="177"/>
      <c r="T163" s="178"/>
      <c r="AT163" s="173" t="s">
        <v>228</v>
      </c>
      <c r="AU163" s="173" t="s">
        <v>96</v>
      </c>
      <c r="AV163" s="15" t="s">
        <v>226</v>
      </c>
      <c r="AW163" s="15" t="s">
        <v>42</v>
      </c>
      <c r="AX163" s="15" t="s">
        <v>94</v>
      </c>
      <c r="AY163" s="173" t="s">
        <v>219</v>
      </c>
    </row>
    <row r="164" spans="2:65" s="1" customFormat="1" ht="21.75" customHeight="1">
      <c r="B164" s="33"/>
      <c r="C164" s="138" t="s">
        <v>226</v>
      </c>
      <c r="D164" s="138" t="s">
        <v>221</v>
      </c>
      <c r="E164" s="139" t="s">
        <v>926</v>
      </c>
      <c r="F164" s="140" t="s">
        <v>927</v>
      </c>
      <c r="G164" s="141" t="s">
        <v>272</v>
      </c>
      <c r="H164" s="142">
        <v>100</v>
      </c>
      <c r="I164" s="143"/>
      <c r="J164" s="144">
        <f>ROUND(I164*H164,2)</f>
        <v>0</v>
      </c>
      <c r="K164" s="140" t="s">
        <v>254</v>
      </c>
      <c r="L164" s="33"/>
      <c r="M164" s="145" t="s">
        <v>1</v>
      </c>
      <c r="N164" s="146" t="s">
        <v>52</v>
      </c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AR164" s="149" t="s">
        <v>226</v>
      </c>
      <c r="AT164" s="149" t="s">
        <v>221</v>
      </c>
      <c r="AU164" s="149" t="s">
        <v>96</v>
      </c>
      <c r="AY164" s="17" t="s">
        <v>219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7" t="s">
        <v>94</v>
      </c>
      <c r="BK164" s="150">
        <f>ROUND(I164*H164,2)</f>
        <v>0</v>
      </c>
      <c r="BL164" s="17" t="s">
        <v>226</v>
      </c>
      <c r="BM164" s="149" t="s">
        <v>928</v>
      </c>
    </row>
    <row r="165" spans="2:65" s="1" customFormat="1" ht="11.25">
      <c r="B165" s="33"/>
      <c r="D165" s="179" t="s">
        <v>256</v>
      </c>
      <c r="F165" s="180" t="s">
        <v>929</v>
      </c>
      <c r="I165" s="181"/>
      <c r="L165" s="33"/>
      <c r="M165" s="182"/>
      <c r="T165" s="57"/>
      <c r="AT165" s="17" t="s">
        <v>256</v>
      </c>
      <c r="AU165" s="17" t="s">
        <v>96</v>
      </c>
    </row>
    <row r="166" spans="2:65" s="12" customFormat="1" ht="11.25">
      <c r="B166" s="151"/>
      <c r="D166" s="152" t="s">
        <v>228</v>
      </c>
      <c r="E166" s="153" t="s">
        <v>1</v>
      </c>
      <c r="F166" s="154" t="s">
        <v>930</v>
      </c>
      <c r="H166" s="153" t="s">
        <v>1</v>
      </c>
      <c r="I166" s="155"/>
      <c r="L166" s="151"/>
      <c r="M166" s="156"/>
      <c r="T166" s="157"/>
      <c r="AT166" s="153" t="s">
        <v>228</v>
      </c>
      <c r="AU166" s="153" t="s">
        <v>96</v>
      </c>
      <c r="AV166" s="12" t="s">
        <v>94</v>
      </c>
      <c r="AW166" s="12" t="s">
        <v>42</v>
      </c>
      <c r="AX166" s="12" t="s">
        <v>87</v>
      </c>
      <c r="AY166" s="153" t="s">
        <v>219</v>
      </c>
    </row>
    <row r="167" spans="2:65" s="12" customFormat="1" ht="11.25">
      <c r="B167" s="151"/>
      <c r="D167" s="152" t="s">
        <v>228</v>
      </c>
      <c r="E167" s="153" t="s">
        <v>1</v>
      </c>
      <c r="F167" s="154" t="s">
        <v>931</v>
      </c>
      <c r="H167" s="153" t="s">
        <v>1</v>
      </c>
      <c r="I167" s="155"/>
      <c r="L167" s="151"/>
      <c r="M167" s="156"/>
      <c r="T167" s="157"/>
      <c r="AT167" s="153" t="s">
        <v>228</v>
      </c>
      <c r="AU167" s="153" t="s">
        <v>96</v>
      </c>
      <c r="AV167" s="12" t="s">
        <v>94</v>
      </c>
      <c r="AW167" s="12" t="s">
        <v>42</v>
      </c>
      <c r="AX167" s="12" t="s">
        <v>87</v>
      </c>
      <c r="AY167" s="153" t="s">
        <v>219</v>
      </c>
    </row>
    <row r="168" spans="2:65" s="14" customFormat="1" ht="11.25">
      <c r="B168" s="165"/>
      <c r="D168" s="152" t="s">
        <v>228</v>
      </c>
      <c r="E168" s="166" t="s">
        <v>1</v>
      </c>
      <c r="F168" s="167" t="s">
        <v>932</v>
      </c>
      <c r="H168" s="168">
        <v>100</v>
      </c>
      <c r="I168" s="169"/>
      <c r="L168" s="165"/>
      <c r="M168" s="170"/>
      <c r="T168" s="171"/>
      <c r="AT168" s="166" t="s">
        <v>228</v>
      </c>
      <c r="AU168" s="166" t="s">
        <v>96</v>
      </c>
      <c r="AV168" s="14" t="s">
        <v>96</v>
      </c>
      <c r="AW168" s="14" t="s">
        <v>42</v>
      </c>
      <c r="AX168" s="14" t="s">
        <v>87</v>
      </c>
      <c r="AY168" s="166" t="s">
        <v>219</v>
      </c>
    </row>
    <row r="169" spans="2:65" s="15" customFormat="1" ht="11.25">
      <c r="B169" s="172"/>
      <c r="D169" s="152" t="s">
        <v>228</v>
      </c>
      <c r="E169" s="173" t="s">
        <v>1</v>
      </c>
      <c r="F169" s="174" t="s">
        <v>262</v>
      </c>
      <c r="H169" s="175">
        <v>100</v>
      </c>
      <c r="I169" s="176"/>
      <c r="L169" s="172"/>
      <c r="M169" s="177"/>
      <c r="T169" s="178"/>
      <c r="AT169" s="173" t="s">
        <v>228</v>
      </c>
      <c r="AU169" s="173" t="s">
        <v>96</v>
      </c>
      <c r="AV169" s="15" t="s">
        <v>226</v>
      </c>
      <c r="AW169" s="15" t="s">
        <v>42</v>
      </c>
      <c r="AX169" s="15" t="s">
        <v>94</v>
      </c>
      <c r="AY169" s="173" t="s">
        <v>219</v>
      </c>
    </row>
    <row r="170" spans="2:65" s="1" customFormat="1" ht="21.75" customHeight="1">
      <c r="B170" s="33"/>
      <c r="C170" s="138" t="s">
        <v>269</v>
      </c>
      <c r="D170" s="138" t="s">
        <v>221</v>
      </c>
      <c r="E170" s="139" t="s">
        <v>270</v>
      </c>
      <c r="F170" s="140" t="s">
        <v>271</v>
      </c>
      <c r="G170" s="141" t="s">
        <v>272</v>
      </c>
      <c r="H170" s="142">
        <v>41.8</v>
      </c>
      <c r="I170" s="143"/>
      <c r="J170" s="144">
        <f>ROUND(I170*H170,2)</f>
        <v>0</v>
      </c>
      <c r="K170" s="140" t="s">
        <v>254</v>
      </c>
      <c r="L170" s="33"/>
      <c r="M170" s="145" t="s">
        <v>1</v>
      </c>
      <c r="N170" s="146" t="s">
        <v>52</v>
      </c>
      <c r="P170" s="147">
        <f>O170*H170</f>
        <v>0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AR170" s="149" t="s">
        <v>226</v>
      </c>
      <c r="AT170" s="149" t="s">
        <v>221</v>
      </c>
      <c r="AU170" s="149" t="s">
        <v>96</v>
      </c>
      <c r="AY170" s="17" t="s">
        <v>219</v>
      </c>
      <c r="BE170" s="150">
        <f>IF(N170="základní",J170,0)</f>
        <v>0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7" t="s">
        <v>94</v>
      </c>
      <c r="BK170" s="150">
        <f>ROUND(I170*H170,2)</f>
        <v>0</v>
      </c>
      <c r="BL170" s="17" t="s">
        <v>226</v>
      </c>
      <c r="BM170" s="149" t="s">
        <v>933</v>
      </c>
    </row>
    <row r="171" spans="2:65" s="1" customFormat="1" ht="11.25">
      <c r="B171" s="33"/>
      <c r="D171" s="179" t="s">
        <v>256</v>
      </c>
      <c r="F171" s="180" t="s">
        <v>274</v>
      </c>
      <c r="I171" s="181"/>
      <c r="L171" s="33"/>
      <c r="M171" s="182"/>
      <c r="T171" s="57"/>
      <c r="AT171" s="17" t="s">
        <v>256</v>
      </c>
      <c r="AU171" s="17" t="s">
        <v>96</v>
      </c>
    </row>
    <row r="172" spans="2:65" s="12" customFormat="1" ht="11.25">
      <c r="B172" s="151"/>
      <c r="D172" s="152" t="s">
        <v>228</v>
      </c>
      <c r="E172" s="153" t="s">
        <v>1</v>
      </c>
      <c r="F172" s="154" t="s">
        <v>713</v>
      </c>
      <c r="H172" s="153" t="s">
        <v>1</v>
      </c>
      <c r="I172" s="155"/>
      <c r="L172" s="151"/>
      <c r="M172" s="156"/>
      <c r="T172" s="157"/>
      <c r="AT172" s="153" t="s">
        <v>228</v>
      </c>
      <c r="AU172" s="153" t="s">
        <v>96</v>
      </c>
      <c r="AV172" s="12" t="s">
        <v>94</v>
      </c>
      <c r="AW172" s="12" t="s">
        <v>42</v>
      </c>
      <c r="AX172" s="12" t="s">
        <v>87</v>
      </c>
      <c r="AY172" s="153" t="s">
        <v>219</v>
      </c>
    </row>
    <row r="173" spans="2:65" s="14" customFormat="1" ht="11.25">
      <c r="B173" s="165"/>
      <c r="D173" s="152" t="s">
        <v>228</v>
      </c>
      <c r="E173" s="166" t="s">
        <v>1</v>
      </c>
      <c r="F173" s="167" t="s">
        <v>893</v>
      </c>
      <c r="H173" s="168">
        <v>9.8800000000000008</v>
      </c>
      <c r="I173" s="169"/>
      <c r="L173" s="165"/>
      <c r="M173" s="170"/>
      <c r="T173" s="171"/>
      <c r="AT173" s="166" t="s">
        <v>228</v>
      </c>
      <c r="AU173" s="166" t="s">
        <v>96</v>
      </c>
      <c r="AV173" s="14" t="s">
        <v>96</v>
      </c>
      <c r="AW173" s="14" t="s">
        <v>42</v>
      </c>
      <c r="AX173" s="14" t="s">
        <v>87</v>
      </c>
      <c r="AY173" s="166" t="s">
        <v>219</v>
      </c>
    </row>
    <row r="174" spans="2:65" s="14" customFormat="1" ht="11.25">
      <c r="B174" s="165"/>
      <c r="D174" s="152" t="s">
        <v>228</v>
      </c>
      <c r="E174" s="166" t="s">
        <v>1</v>
      </c>
      <c r="F174" s="167" t="s">
        <v>895</v>
      </c>
      <c r="H174" s="168">
        <v>79.22</v>
      </c>
      <c r="I174" s="169"/>
      <c r="L174" s="165"/>
      <c r="M174" s="170"/>
      <c r="T174" s="171"/>
      <c r="AT174" s="166" t="s">
        <v>228</v>
      </c>
      <c r="AU174" s="166" t="s">
        <v>96</v>
      </c>
      <c r="AV174" s="14" t="s">
        <v>96</v>
      </c>
      <c r="AW174" s="14" t="s">
        <v>42</v>
      </c>
      <c r="AX174" s="14" t="s">
        <v>87</v>
      </c>
      <c r="AY174" s="166" t="s">
        <v>219</v>
      </c>
    </row>
    <row r="175" spans="2:65" s="14" customFormat="1" ht="11.25">
      <c r="B175" s="165"/>
      <c r="D175" s="152" t="s">
        <v>228</v>
      </c>
      <c r="E175" s="166" t="s">
        <v>1</v>
      </c>
      <c r="F175" s="167" t="s">
        <v>934</v>
      </c>
      <c r="H175" s="168">
        <v>2.7</v>
      </c>
      <c r="I175" s="169"/>
      <c r="L175" s="165"/>
      <c r="M175" s="170"/>
      <c r="T175" s="171"/>
      <c r="AT175" s="166" t="s">
        <v>228</v>
      </c>
      <c r="AU175" s="166" t="s">
        <v>96</v>
      </c>
      <c r="AV175" s="14" t="s">
        <v>96</v>
      </c>
      <c r="AW175" s="14" t="s">
        <v>42</v>
      </c>
      <c r="AX175" s="14" t="s">
        <v>87</v>
      </c>
      <c r="AY175" s="166" t="s">
        <v>219</v>
      </c>
    </row>
    <row r="176" spans="2:65" s="13" customFormat="1" ht="11.25">
      <c r="B176" s="158"/>
      <c r="D176" s="152" t="s">
        <v>228</v>
      </c>
      <c r="E176" s="159" t="s">
        <v>1</v>
      </c>
      <c r="F176" s="160" t="s">
        <v>242</v>
      </c>
      <c r="H176" s="161">
        <v>91.8</v>
      </c>
      <c r="I176" s="162"/>
      <c r="L176" s="158"/>
      <c r="M176" s="163"/>
      <c r="T176" s="164"/>
      <c r="AT176" s="159" t="s">
        <v>228</v>
      </c>
      <c r="AU176" s="159" t="s">
        <v>96</v>
      </c>
      <c r="AV176" s="13" t="s">
        <v>236</v>
      </c>
      <c r="AW176" s="13" t="s">
        <v>42</v>
      </c>
      <c r="AX176" s="13" t="s">
        <v>87</v>
      </c>
      <c r="AY176" s="159" t="s">
        <v>219</v>
      </c>
    </row>
    <row r="177" spans="2:65" s="12" customFormat="1" ht="11.25">
      <c r="B177" s="151"/>
      <c r="D177" s="152" t="s">
        <v>228</v>
      </c>
      <c r="E177" s="153" t="s">
        <v>1</v>
      </c>
      <c r="F177" s="154" t="s">
        <v>935</v>
      </c>
      <c r="H177" s="153" t="s">
        <v>1</v>
      </c>
      <c r="I177" s="155"/>
      <c r="L177" s="151"/>
      <c r="M177" s="156"/>
      <c r="T177" s="157"/>
      <c r="AT177" s="153" t="s">
        <v>228</v>
      </c>
      <c r="AU177" s="153" t="s">
        <v>96</v>
      </c>
      <c r="AV177" s="12" t="s">
        <v>94</v>
      </c>
      <c r="AW177" s="12" t="s">
        <v>42</v>
      </c>
      <c r="AX177" s="12" t="s">
        <v>87</v>
      </c>
      <c r="AY177" s="153" t="s">
        <v>219</v>
      </c>
    </row>
    <row r="178" spans="2:65" s="14" customFormat="1" ht="11.25">
      <c r="B178" s="165"/>
      <c r="D178" s="152" t="s">
        <v>228</v>
      </c>
      <c r="E178" s="166" t="s">
        <v>1</v>
      </c>
      <c r="F178" s="167" t="s">
        <v>936</v>
      </c>
      <c r="H178" s="168">
        <v>-50</v>
      </c>
      <c r="I178" s="169"/>
      <c r="L178" s="165"/>
      <c r="M178" s="170"/>
      <c r="T178" s="171"/>
      <c r="AT178" s="166" t="s">
        <v>228</v>
      </c>
      <c r="AU178" s="166" t="s">
        <v>96</v>
      </c>
      <c r="AV178" s="14" t="s">
        <v>96</v>
      </c>
      <c r="AW178" s="14" t="s">
        <v>42</v>
      </c>
      <c r="AX178" s="14" t="s">
        <v>87</v>
      </c>
      <c r="AY178" s="166" t="s">
        <v>219</v>
      </c>
    </row>
    <row r="179" spans="2:65" s="15" customFormat="1" ht="11.25">
      <c r="B179" s="172"/>
      <c r="D179" s="152" t="s">
        <v>228</v>
      </c>
      <c r="E179" s="173" t="s">
        <v>889</v>
      </c>
      <c r="F179" s="174" t="s">
        <v>937</v>
      </c>
      <c r="H179" s="175">
        <v>41.8</v>
      </c>
      <c r="I179" s="176"/>
      <c r="L179" s="172"/>
      <c r="M179" s="177"/>
      <c r="T179" s="178"/>
      <c r="AT179" s="173" t="s">
        <v>228</v>
      </c>
      <c r="AU179" s="173" t="s">
        <v>96</v>
      </c>
      <c r="AV179" s="15" t="s">
        <v>226</v>
      </c>
      <c r="AW179" s="15" t="s">
        <v>42</v>
      </c>
      <c r="AX179" s="15" t="s">
        <v>94</v>
      </c>
      <c r="AY179" s="173" t="s">
        <v>219</v>
      </c>
    </row>
    <row r="180" spans="2:65" s="1" customFormat="1" ht="16.5" customHeight="1">
      <c r="B180" s="33"/>
      <c r="C180" s="138" t="s">
        <v>277</v>
      </c>
      <c r="D180" s="138" t="s">
        <v>221</v>
      </c>
      <c r="E180" s="139" t="s">
        <v>719</v>
      </c>
      <c r="F180" s="140" t="s">
        <v>720</v>
      </c>
      <c r="G180" s="141" t="s">
        <v>272</v>
      </c>
      <c r="H180" s="142">
        <v>62.58</v>
      </c>
      <c r="I180" s="143"/>
      <c r="J180" s="144">
        <f>ROUND(I180*H180,2)</f>
        <v>0</v>
      </c>
      <c r="K180" s="140" t="s">
        <v>254</v>
      </c>
      <c r="L180" s="33"/>
      <c r="M180" s="145" t="s">
        <v>1</v>
      </c>
      <c r="N180" s="146" t="s">
        <v>52</v>
      </c>
      <c r="P180" s="147">
        <f>O180*H180</f>
        <v>0</v>
      </c>
      <c r="Q180" s="147">
        <v>0</v>
      </c>
      <c r="R180" s="147">
        <f>Q180*H180</f>
        <v>0</v>
      </c>
      <c r="S180" s="147">
        <v>0</v>
      </c>
      <c r="T180" s="148">
        <f>S180*H180</f>
        <v>0</v>
      </c>
      <c r="AR180" s="149" t="s">
        <v>226</v>
      </c>
      <c r="AT180" s="149" t="s">
        <v>221</v>
      </c>
      <c r="AU180" s="149" t="s">
        <v>96</v>
      </c>
      <c r="AY180" s="17" t="s">
        <v>219</v>
      </c>
      <c r="BE180" s="150">
        <f>IF(N180="základní",J180,0)</f>
        <v>0</v>
      </c>
      <c r="BF180" s="150">
        <f>IF(N180="snížená",J180,0)</f>
        <v>0</v>
      </c>
      <c r="BG180" s="150">
        <f>IF(N180="zákl. přenesená",J180,0)</f>
        <v>0</v>
      </c>
      <c r="BH180" s="150">
        <f>IF(N180="sníž. přenesená",J180,0)</f>
        <v>0</v>
      </c>
      <c r="BI180" s="150">
        <f>IF(N180="nulová",J180,0)</f>
        <v>0</v>
      </c>
      <c r="BJ180" s="17" t="s">
        <v>94</v>
      </c>
      <c r="BK180" s="150">
        <f>ROUND(I180*H180,2)</f>
        <v>0</v>
      </c>
      <c r="BL180" s="17" t="s">
        <v>226</v>
      </c>
      <c r="BM180" s="149" t="s">
        <v>938</v>
      </c>
    </row>
    <row r="181" spans="2:65" s="1" customFormat="1" ht="11.25">
      <c r="B181" s="33"/>
      <c r="D181" s="179" t="s">
        <v>256</v>
      </c>
      <c r="F181" s="180" t="s">
        <v>722</v>
      </c>
      <c r="I181" s="181"/>
      <c r="L181" s="33"/>
      <c r="M181" s="182"/>
      <c r="T181" s="57"/>
      <c r="AT181" s="17" t="s">
        <v>256</v>
      </c>
      <c r="AU181" s="17" t="s">
        <v>96</v>
      </c>
    </row>
    <row r="182" spans="2:65" s="12" customFormat="1" ht="11.25">
      <c r="B182" s="151"/>
      <c r="D182" s="152" t="s">
        <v>228</v>
      </c>
      <c r="E182" s="153" t="s">
        <v>1</v>
      </c>
      <c r="F182" s="154" t="s">
        <v>723</v>
      </c>
      <c r="H182" s="153" t="s">
        <v>1</v>
      </c>
      <c r="I182" s="155"/>
      <c r="L182" s="151"/>
      <c r="M182" s="156"/>
      <c r="T182" s="157"/>
      <c r="AT182" s="153" t="s">
        <v>228</v>
      </c>
      <c r="AU182" s="153" t="s">
        <v>96</v>
      </c>
      <c r="AV182" s="12" t="s">
        <v>94</v>
      </c>
      <c r="AW182" s="12" t="s">
        <v>42</v>
      </c>
      <c r="AX182" s="12" t="s">
        <v>87</v>
      </c>
      <c r="AY182" s="153" t="s">
        <v>219</v>
      </c>
    </row>
    <row r="183" spans="2:65" s="14" customFormat="1" ht="11.25">
      <c r="B183" s="165"/>
      <c r="D183" s="152" t="s">
        <v>228</v>
      </c>
      <c r="E183" s="166" t="s">
        <v>1</v>
      </c>
      <c r="F183" s="167" t="s">
        <v>893</v>
      </c>
      <c r="H183" s="168">
        <v>9.8800000000000008</v>
      </c>
      <c r="I183" s="169"/>
      <c r="L183" s="165"/>
      <c r="M183" s="170"/>
      <c r="T183" s="171"/>
      <c r="AT183" s="166" t="s">
        <v>228</v>
      </c>
      <c r="AU183" s="166" t="s">
        <v>96</v>
      </c>
      <c r="AV183" s="14" t="s">
        <v>96</v>
      </c>
      <c r="AW183" s="14" t="s">
        <v>42</v>
      </c>
      <c r="AX183" s="14" t="s">
        <v>87</v>
      </c>
      <c r="AY183" s="166" t="s">
        <v>219</v>
      </c>
    </row>
    <row r="184" spans="2:65" s="12" customFormat="1" ht="11.25">
      <c r="B184" s="151"/>
      <c r="D184" s="152" t="s">
        <v>228</v>
      </c>
      <c r="E184" s="153" t="s">
        <v>1</v>
      </c>
      <c r="F184" s="154" t="s">
        <v>939</v>
      </c>
      <c r="H184" s="153" t="s">
        <v>1</v>
      </c>
      <c r="I184" s="155"/>
      <c r="L184" s="151"/>
      <c r="M184" s="156"/>
      <c r="T184" s="157"/>
      <c r="AT184" s="153" t="s">
        <v>228</v>
      </c>
      <c r="AU184" s="153" t="s">
        <v>96</v>
      </c>
      <c r="AV184" s="12" t="s">
        <v>94</v>
      </c>
      <c r="AW184" s="12" t="s">
        <v>42</v>
      </c>
      <c r="AX184" s="12" t="s">
        <v>87</v>
      </c>
      <c r="AY184" s="153" t="s">
        <v>219</v>
      </c>
    </row>
    <row r="185" spans="2:65" s="14" customFormat="1" ht="11.25">
      <c r="B185" s="165"/>
      <c r="D185" s="152" t="s">
        <v>228</v>
      </c>
      <c r="E185" s="166" t="s">
        <v>1</v>
      </c>
      <c r="F185" s="167" t="s">
        <v>934</v>
      </c>
      <c r="H185" s="168">
        <v>2.7</v>
      </c>
      <c r="I185" s="169"/>
      <c r="L185" s="165"/>
      <c r="M185" s="170"/>
      <c r="T185" s="171"/>
      <c r="AT185" s="166" t="s">
        <v>228</v>
      </c>
      <c r="AU185" s="166" t="s">
        <v>96</v>
      </c>
      <c r="AV185" s="14" t="s">
        <v>96</v>
      </c>
      <c r="AW185" s="14" t="s">
        <v>42</v>
      </c>
      <c r="AX185" s="14" t="s">
        <v>87</v>
      </c>
      <c r="AY185" s="166" t="s">
        <v>219</v>
      </c>
    </row>
    <row r="186" spans="2:65" s="13" customFormat="1" ht="11.25">
      <c r="B186" s="158"/>
      <c r="D186" s="152" t="s">
        <v>228</v>
      </c>
      <c r="E186" s="159" t="s">
        <v>1</v>
      </c>
      <c r="F186" s="160" t="s">
        <v>940</v>
      </c>
      <c r="H186" s="161">
        <v>12.58</v>
      </c>
      <c r="I186" s="162"/>
      <c r="L186" s="158"/>
      <c r="M186" s="163"/>
      <c r="T186" s="164"/>
      <c r="AT186" s="159" t="s">
        <v>228</v>
      </c>
      <c r="AU186" s="159" t="s">
        <v>96</v>
      </c>
      <c r="AV186" s="13" t="s">
        <v>236</v>
      </c>
      <c r="AW186" s="13" t="s">
        <v>42</v>
      </c>
      <c r="AX186" s="13" t="s">
        <v>87</v>
      </c>
      <c r="AY186" s="159" t="s">
        <v>219</v>
      </c>
    </row>
    <row r="187" spans="2:65" s="12" customFormat="1" ht="11.25">
      <c r="B187" s="151"/>
      <c r="D187" s="152" t="s">
        <v>228</v>
      </c>
      <c r="E187" s="153" t="s">
        <v>1</v>
      </c>
      <c r="F187" s="154" t="s">
        <v>941</v>
      </c>
      <c r="H187" s="153" t="s">
        <v>1</v>
      </c>
      <c r="I187" s="155"/>
      <c r="L187" s="151"/>
      <c r="M187" s="156"/>
      <c r="T187" s="157"/>
      <c r="AT187" s="153" t="s">
        <v>228</v>
      </c>
      <c r="AU187" s="153" t="s">
        <v>96</v>
      </c>
      <c r="AV187" s="12" t="s">
        <v>94</v>
      </c>
      <c r="AW187" s="12" t="s">
        <v>42</v>
      </c>
      <c r="AX187" s="12" t="s">
        <v>87</v>
      </c>
      <c r="AY187" s="153" t="s">
        <v>219</v>
      </c>
    </row>
    <row r="188" spans="2:65" s="12" customFormat="1" ht="11.25">
      <c r="B188" s="151"/>
      <c r="D188" s="152" t="s">
        <v>228</v>
      </c>
      <c r="E188" s="153" t="s">
        <v>1</v>
      </c>
      <c r="F188" s="154" t="s">
        <v>942</v>
      </c>
      <c r="H188" s="153" t="s">
        <v>1</v>
      </c>
      <c r="I188" s="155"/>
      <c r="L188" s="151"/>
      <c r="M188" s="156"/>
      <c r="T188" s="157"/>
      <c r="AT188" s="153" t="s">
        <v>228</v>
      </c>
      <c r="AU188" s="153" t="s">
        <v>96</v>
      </c>
      <c r="AV188" s="12" t="s">
        <v>94</v>
      </c>
      <c r="AW188" s="12" t="s">
        <v>42</v>
      </c>
      <c r="AX188" s="12" t="s">
        <v>87</v>
      </c>
      <c r="AY188" s="153" t="s">
        <v>219</v>
      </c>
    </row>
    <row r="189" spans="2:65" s="14" customFormat="1" ht="11.25">
      <c r="B189" s="165"/>
      <c r="D189" s="152" t="s">
        <v>228</v>
      </c>
      <c r="E189" s="166" t="s">
        <v>1</v>
      </c>
      <c r="F189" s="167" t="s">
        <v>943</v>
      </c>
      <c r="H189" s="168">
        <v>6</v>
      </c>
      <c r="I189" s="169"/>
      <c r="L189" s="165"/>
      <c r="M189" s="170"/>
      <c r="T189" s="171"/>
      <c r="AT189" s="166" t="s">
        <v>228</v>
      </c>
      <c r="AU189" s="166" t="s">
        <v>96</v>
      </c>
      <c r="AV189" s="14" t="s">
        <v>96</v>
      </c>
      <c r="AW189" s="14" t="s">
        <v>42</v>
      </c>
      <c r="AX189" s="14" t="s">
        <v>87</v>
      </c>
      <c r="AY189" s="166" t="s">
        <v>219</v>
      </c>
    </row>
    <row r="190" spans="2:65" s="12" customFormat="1" ht="11.25">
      <c r="B190" s="151"/>
      <c r="D190" s="152" t="s">
        <v>228</v>
      </c>
      <c r="E190" s="153" t="s">
        <v>1</v>
      </c>
      <c r="F190" s="154" t="s">
        <v>944</v>
      </c>
      <c r="H190" s="153" t="s">
        <v>1</v>
      </c>
      <c r="I190" s="155"/>
      <c r="L190" s="151"/>
      <c r="M190" s="156"/>
      <c r="T190" s="157"/>
      <c r="AT190" s="153" t="s">
        <v>228</v>
      </c>
      <c r="AU190" s="153" t="s">
        <v>96</v>
      </c>
      <c r="AV190" s="12" t="s">
        <v>94</v>
      </c>
      <c r="AW190" s="12" t="s">
        <v>42</v>
      </c>
      <c r="AX190" s="12" t="s">
        <v>87</v>
      </c>
      <c r="AY190" s="153" t="s">
        <v>219</v>
      </c>
    </row>
    <row r="191" spans="2:65" s="14" customFormat="1" ht="11.25">
      <c r="B191" s="165"/>
      <c r="D191" s="152" t="s">
        <v>228</v>
      </c>
      <c r="E191" s="166" t="s">
        <v>1</v>
      </c>
      <c r="F191" s="167" t="s">
        <v>945</v>
      </c>
      <c r="H191" s="168">
        <v>44</v>
      </c>
      <c r="I191" s="169"/>
      <c r="L191" s="165"/>
      <c r="M191" s="170"/>
      <c r="T191" s="171"/>
      <c r="AT191" s="166" t="s">
        <v>228</v>
      </c>
      <c r="AU191" s="166" t="s">
        <v>96</v>
      </c>
      <c r="AV191" s="14" t="s">
        <v>96</v>
      </c>
      <c r="AW191" s="14" t="s">
        <v>42</v>
      </c>
      <c r="AX191" s="14" t="s">
        <v>87</v>
      </c>
      <c r="AY191" s="166" t="s">
        <v>219</v>
      </c>
    </row>
    <row r="192" spans="2:65" s="13" customFormat="1" ht="11.25">
      <c r="B192" s="158"/>
      <c r="D192" s="152" t="s">
        <v>228</v>
      </c>
      <c r="E192" s="159" t="s">
        <v>888</v>
      </c>
      <c r="F192" s="160" t="s">
        <v>946</v>
      </c>
      <c r="H192" s="161">
        <v>50</v>
      </c>
      <c r="I192" s="162"/>
      <c r="L192" s="158"/>
      <c r="M192" s="163"/>
      <c r="T192" s="164"/>
      <c r="AT192" s="159" t="s">
        <v>228</v>
      </c>
      <c r="AU192" s="159" t="s">
        <v>96</v>
      </c>
      <c r="AV192" s="13" t="s">
        <v>236</v>
      </c>
      <c r="AW192" s="13" t="s">
        <v>42</v>
      </c>
      <c r="AX192" s="13" t="s">
        <v>87</v>
      </c>
      <c r="AY192" s="159" t="s">
        <v>219</v>
      </c>
    </row>
    <row r="193" spans="2:65" s="15" customFormat="1" ht="11.25">
      <c r="B193" s="172"/>
      <c r="D193" s="152" t="s">
        <v>228</v>
      </c>
      <c r="E193" s="173" t="s">
        <v>1</v>
      </c>
      <c r="F193" s="174" t="s">
        <v>262</v>
      </c>
      <c r="H193" s="175">
        <v>62.58</v>
      </c>
      <c r="I193" s="176"/>
      <c r="L193" s="172"/>
      <c r="M193" s="177"/>
      <c r="T193" s="178"/>
      <c r="AT193" s="173" t="s">
        <v>228</v>
      </c>
      <c r="AU193" s="173" t="s">
        <v>96</v>
      </c>
      <c r="AV193" s="15" t="s">
        <v>226</v>
      </c>
      <c r="AW193" s="15" t="s">
        <v>42</v>
      </c>
      <c r="AX193" s="15" t="s">
        <v>94</v>
      </c>
      <c r="AY193" s="173" t="s">
        <v>219</v>
      </c>
    </row>
    <row r="194" spans="2:65" s="1" customFormat="1" ht="16.5" customHeight="1">
      <c r="B194" s="33"/>
      <c r="C194" s="138" t="s">
        <v>288</v>
      </c>
      <c r="D194" s="138" t="s">
        <v>221</v>
      </c>
      <c r="E194" s="139" t="s">
        <v>729</v>
      </c>
      <c r="F194" s="140" t="s">
        <v>730</v>
      </c>
      <c r="G194" s="141" t="s">
        <v>224</v>
      </c>
      <c r="H194" s="142">
        <v>134</v>
      </c>
      <c r="I194" s="143"/>
      <c r="J194" s="144">
        <f>ROUND(I194*H194,2)</f>
        <v>0</v>
      </c>
      <c r="K194" s="140" t="s">
        <v>254</v>
      </c>
      <c r="L194" s="33"/>
      <c r="M194" s="145" t="s">
        <v>1</v>
      </c>
      <c r="N194" s="146" t="s">
        <v>52</v>
      </c>
      <c r="P194" s="147">
        <f>O194*H194</f>
        <v>0</v>
      </c>
      <c r="Q194" s="147">
        <v>0</v>
      </c>
      <c r="R194" s="147">
        <f>Q194*H194</f>
        <v>0</v>
      </c>
      <c r="S194" s="147">
        <v>0</v>
      </c>
      <c r="T194" s="148">
        <f>S194*H194</f>
        <v>0</v>
      </c>
      <c r="AR194" s="149" t="s">
        <v>226</v>
      </c>
      <c r="AT194" s="149" t="s">
        <v>221</v>
      </c>
      <c r="AU194" s="149" t="s">
        <v>96</v>
      </c>
      <c r="AY194" s="17" t="s">
        <v>219</v>
      </c>
      <c r="BE194" s="150">
        <f>IF(N194="základní",J194,0)</f>
        <v>0</v>
      </c>
      <c r="BF194" s="150">
        <f>IF(N194="snížená",J194,0)</f>
        <v>0</v>
      </c>
      <c r="BG194" s="150">
        <f>IF(N194="zákl. přenesená",J194,0)</f>
        <v>0</v>
      </c>
      <c r="BH194" s="150">
        <f>IF(N194="sníž. přenesená",J194,0)</f>
        <v>0</v>
      </c>
      <c r="BI194" s="150">
        <f>IF(N194="nulová",J194,0)</f>
        <v>0</v>
      </c>
      <c r="BJ194" s="17" t="s">
        <v>94</v>
      </c>
      <c r="BK194" s="150">
        <f>ROUND(I194*H194,2)</f>
        <v>0</v>
      </c>
      <c r="BL194" s="17" t="s">
        <v>226</v>
      </c>
      <c r="BM194" s="149" t="s">
        <v>947</v>
      </c>
    </row>
    <row r="195" spans="2:65" s="1" customFormat="1" ht="11.25">
      <c r="B195" s="33"/>
      <c r="D195" s="179" t="s">
        <v>256</v>
      </c>
      <c r="F195" s="180" t="s">
        <v>732</v>
      </c>
      <c r="I195" s="181"/>
      <c r="L195" s="33"/>
      <c r="M195" s="182"/>
      <c r="T195" s="57"/>
      <c r="AT195" s="17" t="s">
        <v>256</v>
      </c>
      <c r="AU195" s="17" t="s">
        <v>96</v>
      </c>
    </row>
    <row r="196" spans="2:65" s="12" customFormat="1" ht="11.25">
      <c r="B196" s="151"/>
      <c r="D196" s="152" t="s">
        <v>228</v>
      </c>
      <c r="E196" s="153" t="s">
        <v>1</v>
      </c>
      <c r="F196" s="154" t="s">
        <v>948</v>
      </c>
      <c r="H196" s="153" t="s">
        <v>1</v>
      </c>
      <c r="I196" s="155"/>
      <c r="L196" s="151"/>
      <c r="M196" s="156"/>
      <c r="T196" s="157"/>
      <c r="AT196" s="153" t="s">
        <v>228</v>
      </c>
      <c r="AU196" s="153" t="s">
        <v>96</v>
      </c>
      <c r="AV196" s="12" t="s">
        <v>94</v>
      </c>
      <c r="AW196" s="12" t="s">
        <v>42</v>
      </c>
      <c r="AX196" s="12" t="s">
        <v>87</v>
      </c>
      <c r="AY196" s="153" t="s">
        <v>219</v>
      </c>
    </row>
    <row r="197" spans="2:65" s="14" customFormat="1" ht="11.25">
      <c r="B197" s="165"/>
      <c r="D197" s="152" t="s">
        <v>228</v>
      </c>
      <c r="E197" s="166" t="s">
        <v>1</v>
      </c>
      <c r="F197" s="167" t="s">
        <v>949</v>
      </c>
      <c r="H197" s="168">
        <v>24</v>
      </c>
      <c r="I197" s="169"/>
      <c r="L197" s="165"/>
      <c r="M197" s="170"/>
      <c r="T197" s="171"/>
      <c r="AT197" s="166" t="s">
        <v>228</v>
      </c>
      <c r="AU197" s="166" t="s">
        <v>96</v>
      </c>
      <c r="AV197" s="14" t="s">
        <v>96</v>
      </c>
      <c r="AW197" s="14" t="s">
        <v>42</v>
      </c>
      <c r="AX197" s="14" t="s">
        <v>87</v>
      </c>
      <c r="AY197" s="166" t="s">
        <v>219</v>
      </c>
    </row>
    <row r="198" spans="2:65" s="14" customFormat="1" ht="11.25">
      <c r="B198" s="165"/>
      <c r="D198" s="152" t="s">
        <v>228</v>
      </c>
      <c r="E198" s="166" t="s">
        <v>1</v>
      </c>
      <c r="F198" s="167" t="s">
        <v>950</v>
      </c>
      <c r="H198" s="168">
        <v>110</v>
      </c>
      <c r="I198" s="169"/>
      <c r="L198" s="165"/>
      <c r="M198" s="170"/>
      <c r="T198" s="171"/>
      <c r="AT198" s="166" t="s">
        <v>228</v>
      </c>
      <c r="AU198" s="166" t="s">
        <v>96</v>
      </c>
      <c r="AV198" s="14" t="s">
        <v>96</v>
      </c>
      <c r="AW198" s="14" t="s">
        <v>42</v>
      </c>
      <c r="AX198" s="14" t="s">
        <v>87</v>
      </c>
      <c r="AY198" s="166" t="s">
        <v>219</v>
      </c>
    </row>
    <row r="199" spans="2:65" s="15" customFormat="1" ht="11.25">
      <c r="B199" s="172"/>
      <c r="D199" s="152" t="s">
        <v>228</v>
      </c>
      <c r="E199" s="173" t="s">
        <v>1</v>
      </c>
      <c r="F199" s="174" t="s">
        <v>262</v>
      </c>
      <c r="H199" s="175">
        <v>134</v>
      </c>
      <c r="I199" s="176"/>
      <c r="L199" s="172"/>
      <c r="M199" s="177"/>
      <c r="T199" s="178"/>
      <c r="AT199" s="173" t="s">
        <v>228</v>
      </c>
      <c r="AU199" s="173" t="s">
        <v>96</v>
      </c>
      <c r="AV199" s="15" t="s">
        <v>226</v>
      </c>
      <c r="AW199" s="15" t="s">
        <v>42</v>
      </c>
      <c r="AX199" s="15" t="s">
        <v>94</v>
      </c>
      <c r="AY199" s="173" t="s">
        <v>219</v>
      </c>
    </row>
    <row r="200" spans="2:65" s="1" customFormat="1" ht="16.5" customHeight="1">
      <c r="B200" s="33"/>
      <c r="C200" s="138" t="s">
        <v>295</v>
      </c>
      <c r="D200" s="138" t="s">
        <v>221</v>
      </c>
      <c r="E200" s="139" t="s">
        <v>317</v>
      </c>
      <c r="F200" s="140" t="s">
        <v>318</v>
      </c>
      <c r="G200" s="141" t="s">
        <v>319</v>
      </c>
      <c r="H200" s="142">
        <v>75.239999999999995</v>
      </c>
      <c r="I200" s="143"/>
      <c r="J200" s="144">
        <f>ROUND(I200*H200,2)</f>
        <v>0</v>
      </c>
      <c r="K200" s="140" t="s">
        <v>225</v>
      </c>
      <c r="L200" s="33"/>
      <c r="M200" s="145" t="s">
        <v>1</v>
      </c>
      <c r="N200" s="146" t="s">
        <v>52</v>
      </c>
      <c r="P200" s="147">
        <f>O200*H200</f>
        <v>0</v>
      </c>
      <c r="Q200" s="147">
        <v>0</v>
      </c>
      <c r="R200" s="147">
        <f>Q200*H200</f>
        <v>0</v>
      </c>
      <c r="S200" s="147">
        <v>0</v>
      </c>
      <c r="T200" s="148">
        <f>S200*H200</f>
        <v>0</v>
      </c>
      <c r="AR200" s="149" t="s">
        <v>226</v>
      </c>
      <c r="AT200" s="149" t="s">
        <v>221</v>
      </c>
      <c r="AU200" s="149" t="s">
        <v>96</v>
      </c>
      <c r="AY200" s="17" t="s">
        <v>219</v>
      </c>
      <c r="BE200" s="150">
        <f>IF(N200="základní",J200,0)</f>
        <v>0</v>
      </c>
      <c r="BF200" s="150">
        <f>IF(N200="snížená",J200,0)</f>
        <v>0</v>
      </c>
      <c r="BG200" s="150">
        <f>IF(N200="zákl. přenesená",J200,0)</f>
        <v>0</v>
      </c>
      <c r="BH200" s="150">
        <f>IF(N200="sníž. přenesená",J200,0)</f>
        <v>0</v>
      </c>
      <c r="BI200" s="150">
        <f>IF(N200="nulová",J200,0)</f>
        <v>0</v>
      </c>
      <c r="BJ200" s="17" t="s">
        <v>94</v>
      </c>
      <c r="BK200" s="150">
        <f>ROUND(I200*H200,2)</f>
        <v>0</v>
      </c>
      <c r="BL200" s="17" t="s">
        <v>226</v>
      </c>
      <c r="BM200" s="149" t="s">
        <v>951</v>
      </c>
    </row>
    <row r="201" spans="2:65" s="14" customFormat="1" ht="11.25">
      <c r="B201" s="165"/>
      <c r="D201" s="152" t="s">
        <v>228</v>
      </c>
      <c r="E201" s="166" t="s">
        <v>1</v>
      </c>
      <c r="F201" s="167" t="s">
        <v>952</v>
      </c>
      <c r="H201" s="168">
        <v>75.239999999999995</v>
      </c>
      <c r="I201" s="169"/>
      <c r="L201" s="165"/>
      <c r="M201" s="170"/>
      <c r="T201" s="171"/>
      <c r="AT201" s="166" t="s">
        <v>228</v>
      </c>
      <c r="AU201" s="166" t="s">
        <v>96</v>
      </c>
      <c r="AV201" s="14" t="s">
        <v>96</v>
      </c>
      <c r="AW201" s="14" t="s">
        <v>42</v>
      </c>
      <c r="AX201" s="14" t="s">
        <v>94</v>
      </c>
      <c r="AY201" s="166" t="s">
        <v>219</v>
      </c>
    </row>
    <row r="202" spans="2:65" s="1" customFormat="1" ht="16.5" customHeight="1">
      <c r="B202" s="33"/>
      <c r="C202" s="138" t="s">
        <v>301</v>
      </c>
      <c r="D202" s="138" t="s">
        <v>221</v>
      </c>
      <c r="E202" s="139" t="s">
        <v>346</v>
      </c>
      <c r="F202" s="140" t="s">
        <v>347</v>
      </c>
      <c r="G202" s="141" t="s">
        <v>272</v>
      </c>
      <c r="H202" s="142">
        <v>41.8</v>
      </c>
      <c r="I202" s="143"/>
      <c r="J202" s="144">
        <f>ROUND(I202*H202,2)</f>
        <v>0</v>
      </c>
      <c r="K202" s="140" t="s">
        <v>254</v>
      </c>
      <c r="L202" s="33"/>
      <c r="M202" s="145" t="s">
        <v>1</v>
      </c>
      <c r="N202" s="146" t="s">
        <v>52</v>
      </c>
      <c r="P202" s="147">
        <f>O202*H202</f>
        <v>0</v>
      </c>
      <c r="Q202" s="147">
        <v>0</v>
      </c>
      <c r="R202" s="147">
        <f>Q202*H202</f>
        <v>0</v>
      </c>
      <c r="S202" s="147">
        <v>0</v>
      </c>
      <c r="T202" s="148">
        <f>S202*H202</f>
        <v>0</v>
      </c>
      <c r="AR202" s="149" t="s">
        <v>226</v>
      </c>
      <c r="AT202" s="149" t="s">
        <v>221</v>
      </c>
      <c r="AU202" s="149" t="s">
        <v>96</v>
      </c>
      <c r="AY202" s="17" t="s">
        <v>219</v>
      </c>
      <c r="BE202" s="150">
        <f>IF(N202="základní",J202,0)</f>
        <v>0</v>
      </c>
      <c r="BF202" s="150">
        <f>IF(N202="snížená",J202,0)</f>
        <v>0</v>
      </c>
      <c r="BG202" s="150">
        <f>IF(N202="zákl. přenesená",J202,0)</f>
        <v>0</v>
      </c>
      <c r="BH202" s="150">
        <f>IF(N202="sníž. přenesená",J202,0)</f>
        <v>0</v>
      </c>
      <c r="BI202" s="150">
        <f>IF(N202="nulová",J202,0)</f>
        <v>0</v>
      </c>
      <c r="BJ202" s="17" t="s">
        <v>94</v>
      </c>
      <c r="BK202" s="150">
        <f>ROUND(I202*H202,2)</f>
        <v>0</v>
      </c>
      <c r="BL202" s="17" t="s">
        <v>226</v>
      </c>
      <c r="BM202" s="149" t="s">
        <v>953</v>
      </c>
    </row>
    <row r="203" spans="2:65" s="1" customFormat="1" ht="11.25">
      <c r="B203" s="33"/>
      <c r="D203" s="179" t="s">
        <v>256</v>
      </c>
      <c r="F203" s="180" t="s">
        <v>349</v>
      </c>
      <c r="I203" s="181"/>
      <c r="L203" s="33"/>
      <c r="M203" s="182"/>
      <c r="T203" s="57"/>
      <c r="AT203" s="17" t="s">
        <v>256</v>
      </c>
      <c r="AU203" s="17" t="s">
        <v>96</v>
      </c>
    </row>
    <row r="204" spans="2:65" s="12" customFormat="1" ht="11.25">
      <c r="B204" s="151"/>
      <c r="D204" s="152" t="s">
        <v>228</v>
      </c>
      <c r="E204" s="153" t="s">
        <v>1</v>
      </c>
      <c r="F204" s="154" t="s">
        <v>750</v>
      </c>
      <c r="H204" s="153" t="s">
        <v>1</v>
      </c>
      <c r="I204" s="155"/>
      <c r="L204" s="151"/>
      <c r="M204" s="156"/>
      <c r="T204" s="157"/>
      <c r="AT204" s="153" t="s">
        <v>228</v>
      </c>
      <c r="AU204" s="153" t="s">
        <v>96</v>
      </c>
      <c r="AV204" s="12" t="s">
        <v>94</v>
      </c>
      <c r="AW204" s="12" t="s">
        <v>42</v>
      </c>
      <c r="AX204" s="12" t="s">
        <v>87</v>
      </c>
      <c r="AY204" s="153" t="s">
        <v>219</v>
      </c>
    </row>
    <row r="205" spans="2:65" s="14" customFormat="1" ht="11.25">
      <c r="B205" s="165"/>
      <c r="D205" s="152" t="s">
        <v>228</v>
      </c>
      <c r="E205" s="166" t="s">
        <v>1</v>
      </c>
      <c r="F205" s="167" t="s">
        <v>889</v>
      </c>
      <c r="H205" s="168">
        <v>41.8</v>
      </c>
      <c r="I205" s="169"/>
      <c r="L205" s="165"/>
      <c r="M205" s="170"/>
      <c r="T205" s="171"/>
      <c r="AT205" s="166" t="s">
        <v>228</v>
      </c>
      <c r="AU205" s="166" t="s">
        <v>96</v>
      </c>
      <c r="AV205" s="14" t="s">
        <v>96</v>
      </c>
      <c r="AW205" s="14" t="s">
        <v>42</v>
      </c>
      <c r="AX205" s="14" t="s">
        <v>94</v>
      </c>
      <c r="AY205" s="166" t="s">
        <v>219</v>
      </c>
    </row>
    <row r="206" spans="2:65" s="1" customFormat="1" ht="21.75" customHeight="1">
      <c r="B206" s="33"/>
      <c r="C206" s="138" t="s">
        <v>170</v>
      </c>
      <c r="D206" s="138" t="s">
        <v>221</v>
      </c>
      <c r="E206" s="139" t="s">
        <v>954</v>
      </c>
      <c r="F206" s="140" t="s">
        <v>955</v>
      </c>
      <c r="G206" s="141" t="s">
        <v>224</v>
      </c>
      <c r="H206" s="142">
        <v>24</v>
      </c>
      <c r="I206" s="143"/>
      <c r="J206" s="144">
        <f>ROUND(I206*H206,2)</f>
        <v>0</v>
      </c>
      <c r="K206" s="140" t="s">
        <v>254</v>
      </c>
      <c r="L206" s="33"/>
      <c r="M206" s="145" t="s">
        <v>1</v>
      </c>
      <c r="N206" s="146" t="s">
        <v>52</v>
      </c>
      <c r="P206" s="147">
        <f>O206*H206</f>
        <v>0</v>
      </c>
      <c r="Q206" s="147">
        <v>0</v>
      </c>
      <c r="R206" s="147">
        <f>Q206*H206</f>
        <v>0</v>
      </c>
      <c r="S206" s="147">
        <v>0</v>
      </c>
      <c r="T206" s="148">
        <f>S206*H206</f>
        <v>0</v>
      </c>
      <c r="AR206" s="149" t="s">
        <v>226</v>
      </c>
      <c r="AT206" s="149" t="s">
        <v>221</v>
      </c>
      <c r="AU206" s="149" t="s">
        <v>96</v>
      </c>
      <c r="AY206" s="17" t="s">
        <v>219</v>
      </c>
      <c r="BE206" s="150">
        <f>IF(N206="základní",J206,0)</f>
        <v>0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7" t="s">
        <v>94</v>
      </c>
      <c r="BK206" s="150">
        <f>ROUND(I206*H206,2)</f>
        <v>0</v>
      </c>
      <c r="BL206" s="17" t="s">
        <v>226</v>
      </c>
      <c r="BM206" s="149" t="s">
        <v>956</v>
      </c>
    </row>
    <row r="207" spans="2:65" s="1" customFormat="1" ht="11.25">
      <c r="B207" s="33"/>
      <c r="D207" s="179" t="s">
        <v>256</v>
      </c>
      <c r="F207" s="180" t="s">
        <v>957</v>
      </c>
      <c r="I207" s="181"/>
      <c r="L207" s="33"/>
      <c r="M207" s="182"/>
      <c r="T207" s="57"/>
      <c r="AT207" s="17" t="s">
        <v>256</v>
      </c>
      <c r="AU207" s="17" t="s">
        <v>96</v>
      </c>
    </row>
    <row r="208" spans="2:65" s="12" customFormat="1" ht="11.25">
      <c r="B208" s="151"/>
      <c r="D208" s="152" t="s">
        <v>228</v>
      </c>
      <c r="E208" s="153" t="s">
        <v>1</v>
      </c>
      <c r="F208" s="154" t="s">
        <v>958</v>
      </c>
      <c r="H208" s="153" t="s">
        <v>1</v>
      </c>
      <c r="I208" s="155"/>
      <c r="L208" s="151"/>
      <c r="M208" s="156"/>
      <c r="T208" s="157"/>
      <c r="AT208" s="153" t="s">
        <v>228</v>
      </c>
      <c r="AU208" s="153" t="s">
        <v>96</v>
      </c>
      <c r="AV208" s="12" t="s">
        <v>94</v>
      </c>
      <c r="AW208" s="12" t="s">
        <v>42</v>
      </c>
      <c r="AX208" s="12" t="s">
        <v>87</v>
      </c>
      <c r="AY208" s="153" t="s">
        <v>219</v>
      </c>
    </row>
    <row r="209" spans="2:65" s="12" customFormat="1" ht="11.25">
      <c r="B209" s="151"/>
      <c r="D209" s="152" t="s">
        <v>228</v>
      </c>
      <c r="E209" s="153" t="s">
        <v>1</v>
      </c>
      <c r="F209" s="154" t="s">
        <v>959</v>
      </c>
      <c r="H209" s="153" t="s">
        <v>1</v>
      </c>
      <c r="I209" s="155"/>
      <c r="L209" s="151"/>
      <c r="M209" s="156"/>
      <c r="T209" s="157"/>
      <c r="AT209" s="153" t="s">
        <v>228</v>
      </c>
      <c r="AU209" s="153" t="s">
        <v>96</v>
      </c>
      <c r="AV209" s="12" t="s">
        <v>94</v>
      </c>
      <c r="AW209" s="12" t="s">
        <v>42</v>
      </c>
      <c r="AX209" s="12" t="s">
        <v>87</v>
      </c>
      <c r="AY209" s="153" t="s">
        <v>219</v>
      </c>
    </row>
    <row r="210" spans="2:65" s="14" customFormat="1" ht="11.25">
      <c r="B210" s="165"/>
      <c r="D210" s="152" t="s">
        <v>228</v>
      </c>
      <c r="E210" s="166" t="s">
        <v>1</v>
      </c>
      <c r="F210" s="167" t="s">
        <v>960</v>
      </c>
      <c r="H210" s="168">
        <v>24</v>
      </c>
      <c r="I210" s="169"/>
      <c r="L210" s="165"/>
      <c r="M210" s="170"/>
      <c r="T210" s="171"/>
      <c r="AT210" s="166" t="s">
        <v>228</v>
      </c>
      <c r="AU210" s="166" t="s">
        <v>96</v>
      </c>
      <c r="AV210" s="14" t="s">
        <v>96</v>
      </c>
      <c r="AW210" s="14" t="s">
        <v>42</v>
      </c>
      <c r="AX210" s="14" t="s">
        <v>87</v>
      </c>
      <c r="AY210" s="166" t="s">
        <v>219</v>
      </c>
    </row>
    <row r="211" spans="2:65" s="15" customFormat="1" ht="11.25">
      <c r="B211" s="172"/>
      <c r="D211" s="152" t="s">
        <v>228</v>
      </c>
      <c r="E211" s="173" t="s">
        <v>1</v>
      </c>
      <c r="F211" s="174" t="s">
        <v>262</v>
      </c>
      <c r="H211" s="175">
        <v>24</v>
      </c>
      <c r="I211" s="176"/>
      <c r="L211" s="172"/>
      <c r="M211" s="177"/>
      <c r="T211" s="178"/>
      <c r="AT211" s="173" t="s">
        <v>228</v>
      </c>
      <c r="AU211" s="173" t="s">
        <v>96</v>
      </c>
      <c r="AV211" s="15" t="s">
        <v>226</v>
      </c>
      <c r="AW211" s="15" t="s">
        <v>42</v>
      </c>
      <c r="AX211" s="15" t="s">
        <v>94</v>
      </c>
      <c r="AY211" s="173" t="s">
        <v>219</v>
      </c>
    </row>
    <row r="212" spans="2:65" s="1" customFormat="1" ht="21.75" customHeight="1">
      <c r="B212" s="33"/>
      <c r="C212" s="138" t="s">
        <v>323</v>
      </c>
      <c r="D212" s="138" t="s">
        <v>221</v>
      </c>
      <c r="E212" s="139" t="s">
        <v>961</v>
      </c>
      <c r="F212" s="140" t="s">
        <v>962</v>
      </c>
      <c r="G212" s="141" t="s">
        <v>224</v>
      </c>
      <c r="H212" s="142">
        <v>110</v>
      </c>
      <c r="I212" s="143"/>
      <c r="J212" s="144">
        <f>ROUND(I212*H212,2)</f>
        <v>0</v>
      </c>
      <c r="K212" s="140" t="s">
        <v>254</v>
      </c>
      <c r="L212" s="33"/>
      <c r="M212" s="145" t="s">
        <v>1</v>
      </c>
      <c r="N212" s="146" t="s">
        <v>52</v>
      </c>
      <c r="P212" s="147">
        <f>O212*H212</f>
        <v>0</v>
      </c>
      <c r="Q212" s="147">
        <v>0</v>
      </c>
      <c r="R212" s="147">
        <f>Q212*H212</f>
        <v>0</v>
      </c>
      <c r="S212" s="147">
        <v>0</v>
      </c>
      <c r="T212" s="148">
        <f>S212*H212</f>
        <v>0</v>
      </c>
      <c r="AR212" s="149" t="s">
        <v>226</v>
      </c>
      <c r="AT212" s="149" t="s">
        <v>221</v>
      </c>
      <c r="AU212" s="149" t="s">
        <v>96</v>
      </c>
      <c r="AY212" s="17" t="s">
        <v>219</v>
      </c>
      <c r="BE212" s="150">
        <f>IF(N212="základní",J212,0)</f>
        <v>0</v>
      </c>
      <c r="BF212" s="150">
        <f>IF(N212="snížená",J212,0)</f>
        <v>0</v>
      </c>
      <c r="BG212" s="150">
        <f>IF(N212="zákl. přenesená",J212,0)</f>
        <v>0</v>
      </c>
      <c r="BH212" s="150">
        <f>IF(N212="sníž. přenesená",J212,0)</f>
        <v>0</v>
      </c>
      <c r="BI212" s="150">
        <f>IF(N212="nulová",J212,0)</f>
        <v>0</v>
      </c>
      <c r="BJ212" s="17" t="s">
        <v>94</v>
      </c>
      <c r="BK212" s="150">
        <f>ROUND(I212*H212,2)</f>
        <v>0</v>
      </c>
      <c r="BL212" s="17" t="s">
        <v>226</v>
      </c>
      <c r="BM212" s="149" t="s">
        <v>963</v>
      </c>
    </row>
    <row r="213" spans="2:65" s="1" customFormat="1" ht="11.25">
      <c r="B213" s="33"/>
      <c r="D213" s="179" t="s">
        <v>256</v>
      </c>
      <c r="F213" s="180" t="s">
        <v>964</v>
      </c>
      <c r="I213" s="181"/>
      <c r="L213" s="33"/>
      <c r="M213" s="182"/>
      <c r="T213" s="57"/>
      <c r="AT213" s="17" t="s">
        <v>256</v>
      </c>
      <c r="AU213" s="17" t="s">
        <v>96</v>
      </c>
    </row>
    <row r="214" spans="2:65" s="12" customFormat="1" ht="11.25">
      <c r="B214" s="151"/>
      <c r="D214" s="152" t="s">
        <v>228</v>
      </c>
      <c r="E214" s="153" t="s">
        <v>1</v>
      </c>
      <c r="F214" s="154" t="s">
        <v>958</v>
      </c>
      <c r="H214" s="153" t="s">
        <v>1</v>
      </c>
      <c r="I214" s="155"/>
      <c r="L214" s="151"/>
      <c r="M214" s="156"/>
      <c r="T214" s="157"/>
      <c r="AT214" s="153" t="s">
        <v>228</v>
      </c>
      <c r="AU214" s="153" t="s">
        <v>96</v>
      </c>
      <c r="AV214" s="12" t="s">
        <v>94</v>
      </c>
      <c r="AW214" s="12" t="s">
        <v>42</v>
      </c>
      <c r="AX214" s="12" t="s">
        <v>87</v>
      </c>
      <c r="AY214" s="153" t="s">
        <v>219</v>
      </c>
    </row>
    <row r="215" spans="2:65" s="12" customFormat="1" ht="11.25">
      <c r="B215" s="151"/>
      <c r="D215" s="152" t="s">
        <v>228</v>
      </c>
      <c r="E215" s="153" t="s">
        <v>1</v>
      </c>
      <c r="F215" s="154" t="s">
        <v>959</v>
      </c>
      <c r="H215" s="153" t="s">
        <v>1</v>
      </c>
      <c r="I215" s="155"/>
      <c r="L215" s="151"/>
      <c r="M215" s="156"/>
      <c r="T215" s="157"/>
      <c r="AT215" s="153" t="s">
        <v>228</v>
      </c>
      <c r="AU215" s="153" t="s">
        <v>96</v>
      </c>
      <c r="AV215" s="12" t="s">
        <v>94</v>
      </c>
      <c r="AW215" s="12" t="s">
        <v>42</v>
      </c>
      <c r="AX215" s="12" t="s">
        <v>87</v>
      </c>
      <c r="AY215" s="153" t="s">
        <v>219</v>
      </c>
    </row>
    <row r="216" spans="2:65" s="14" customFormat="1" ht="11.25">
      <c r="B216" s="165"/>
      <c r="D216" s="152" t="s">
        <v>228</v>
      </c>
      <c r="E216" s="166" t="s">
        <v>1</v>
      </c>
      <c r="F216" s="167" t="s">
        <v>965</v>
      </c>
      <c r="H216" s="168">
        <v>110</v>
      </c>
      <c r="I216" s="169"/>
      <c r="L216" s="165"/>
      <c r="M216" s="170"/>
      <c r="T216" s="171"/>
      <c r="AT216" s="166" t="s">
        <v>228</v>
      </c>
      <c r="AU216" s="166" t="s">
        <v>96</v>
      </c>
      <c r="AV216" s="14" t="s">
        <v>96</v>
      </c>
      <c r="AW216" s="14" t="s">
        <v>42</v>
      </c>
      <c r="AX216" s="14" t="s">
        <v>87</v>
      </c>
      <c r="AY216" s="166" t="s">
        <v>219</v>
      </c>
    </row>
    <row r="217" spans="2:65" s="15" customFormat="1" ht="11.25">
      <c r="B217" s="172"/>
      <c r="D217" s="152" t="s">
        <v>228</v>
      </c>
      <c r="E217" s="173" t="s">
        <v>1</v>
      </c>
      <c r="F217" s="174" t="s">
        <v>262</v>
      </c>
      <c r="H217" s="175">
        <v>110</v>
      </c>
      <c r="I217" s="176"/>
      <c r="L217" s="172"/>
      <c r="M217" s="177"/>
      <c r="T217" s="178"/>
      <c r="AT217" s="173" t="s">
        <v>228</v>
      </c>
      <c r="AU217" s="173" t="s">
        <v>96</v>
      </c>
      <c r="AV217" s="15" t="s">
        <v>226</v>
      </c>
      <c r="AW217" s="15" t="s">
        <v>42</v>
      </c>
      <c r="AX217" s="15" t="s">
        <v>94</v>
      </c>
      <c r="AY217" s="173" t="s">
        <v>219</v>
      </c>
    </row>
    <row r="218" spans="2:65" s="1" customFormat="1" ht="24.2" customHeight="1">
      <c r="B218" s="33"/>
      <c r="C218" s="138" t="s">
        <v>8</v>
      </c>
      <c r="D218" s="138" t="s">
        <v>221</v>
      </c>
      <c r="E218" s="139" t="s">
        <v>751</v>
      </c>
      <c r="F218" s="140" t="s">
        <v>752</v>
      </c>
      <c r="G218" s="141" t="s">
        <v>224</v>
      </c>
      <c r="H218" s="142">
        <v>10</v>
      </c>
      <c r="I218" s="143"/>
      <c r="J218" s="144">
        <f>ROUND(I218*H218,2)</f>
        <v>0</v>
      </c>
      <c r="K218" s="140" t="s">
        <v>254</v>
      </c>
      <c r="L218" s="33"/>
      <c r="M218" s="145" t="s">
        <v>1</v>
      </c>
      <c r="N218" s="146" t="s">
        <v>52</v>
      </c>
      <c r="P218" s="147">
        <f>O218*H218</f>
        <v>0</v>
      </c>
      <c r="Q218" s="147">
        <v>0</v>
      </c>
      <c r="R218" s="147">
        <f>Q218*H218</f>
        <v>0</v>
      </c>
      <c r="S218" s="147">
        <v>0</v>
      </c>
      <c r="T218" s="148">
        <f>S218*H218</f>
        <v>0</v>
      </c>
      <c r="AR218" s="149" t="s">
        <v>226</v>
      </c>
      <c r="AT218" s="149" t="s">
        <v>221</v>
      </c>
      <c r="AU218" s="149" t="s">
        <v>96</v>
      </c>
      <c r="AY218" s="17" t="s">
        <v>219</v>
      </c>
      <c r="BE218" s="150">
        <f>IF(N218="základní",J218,0)</f>
        <v>0</v>
      </c>
      <c r="BF218" s="150">
        <f>IF(N218="snížená",J218,0)</f>
        <v>0</v>
      </c>
      <c r="BG218" s="150">
        <f>IF(N218="zákl. přenesená",J218,0)</f>
        <v>0</v>
      </c>
      <c r="BH218" s="150">
        <f>IF(N218="sníž. přenesená",J218,0)</f>
        <v>0</v>
      </c>
      <c r="BI218" s="150">
        <f>IF(N218="nulová",J218,0)</f>
        <v>0</v>
      </c>
      <c r="BJ218" s="17" t="s">
        <v>94</v>
      </c>
      <c r="BK218" s="150">
        <f>ROUND(I218*H218,2)</f>
        <v>0</v>
      </c>
      <c r="BL218" s="17" t="s">
        <v>226</v>
      </c>
      <c r="BM218" s="149" t="s">
        <v>966</v>
      </c>
    </row>
    <row r="219" spans="2:65" s="1" customFormat="1" ht="11.25">
      <c r="B219" s="33"/>
      <c r="D219" s="179" t="s">
        <v>256</v>
      </c>
      <c r="F219" s="180" t="s">
        <v>754</v>
      </c>
      <c r="I219" s="181"/>
      <c r="L219" s="33"/>
      <c r="M219" s="182"/>
      <c r="T219" s="57"/>
      <c r="AT219" s="17" t="s">
        <v>256</v>
      </c>
      <c r="AU219" s="17" t="s">
        <v>96</v>
      </c>
    </row>
    <row r="220" spans="2:65" s="12" customFormat="1" ht="11.25">
      <c r="B220" s="151"/>
      <c r="D220" s="152" t="s">
        <v>228</v>
      </c>
      <c r="E220" s="153" t="s">
        <v>1</v>
      </c>
      <c r="F220" s="154" t="s">
        <v>967</v>
      </c>
      <c r="H220" s="153" t="s">
        <v>1</v>
      </c>
      <c r="I220" s="155"/>
      <c r="L220" s="151"/>
      <c r="M220" s="156"/>
      <c r="T220" s="157"/>
      <c r="AT220" s="153" t="s">
        <v>228</v>
      </c>
      <c r="AU220" s="153" t="s">
        <v>96</v>
      </c>
      <c r="AV220" s="12" t="s">
        <v>94</v>
      </c>
      <c r="AW220" s="12" t="s">
        <v>42</v>
      </c>
      <c r="AX220" s="12" t="s">
        <v>87</v>
      </c>
      <c r="AY220" s="153" t="s">
        <v>219</v>
      </c>
    </row>
    <row r="221" spans="2:65" s="14" customFormat="1" ht="11.25">
      <c r="B221" s="165"/>
      <c r="D221" s="152" t="s">
        <v>228</v>
      </c>
      <c r="E221" s="166" t="s">
        <v>1</v>
      </c>
      <c r="F221" s="167" t="s">
        <v>968</v>
      </c>
      <c r="H221" s="168">
        <v>10</v>
      </c>
      <c r="I221" s="169"/>
      <c r="L221" s="165"/>
      <c r="M221" s="170"/>
      <c r="T221" s="171"/>
      <c r="AT221" s="166" t="s">
        <v>228</v>
      </c>
      <c r="AU221" s="166" t="s">
        <v>96</v>
      </c>
      <c r="AV221" s="14" t="s">
        <v>96</v>
      </c>
      <c r="AW221" s="14" t="s">
        <v>42</v>
      </c>
      <c r="AX221" s="14" t="s">
        <v>87</v>
      </c>
      <c r="AY221" s="166" t="s">
        <v>219</v>
      </c>
    </row>
    <row r="222" spans="2:65" s="15" customFormat="1" ht="11.25">
      <c r="B222" s="172"/>
      <c r="D222" s="152" t="s">
        <v>228</v>
      </c>
      <c r="E222" s="173" t="s">
        <v>887</v>
      </c>
      <c r="F222" s="174" t="s">
        <v>262</v>
      </c>
      <c r="H222" s="175">
        <v>10</v>
      </c>
      <c r="I222" s="176"/>
      <c r="L222" s="172"/>
      <c r="M222" s="196"/>
      <c r="N222" s="197"/>
      <c r="O222" s="197"/>
      <c r="P222" s="197"/>
      <c r="Q222" s="197"/>
      <c r="R222" s="197"/>
      <c r="S222" s="197"/>
      <c r="T222" s="198"/>
      <c r="AT222" s="173" t="s">
        <v>228</v>
      </c>
      <c r="AU222" s="173" t="s">
        <v>96</v>
      </c>
      <c r="AV222" s="15" t="s">
        <v>226</v>
      </c>
      <c r="AW222" s="15" t="s">
        <v>42</v>
      </c>
      <c r="AX222" s="15" t="s">
        <v>94</v>
      </c>
      <c r="AY222" s="173" t="s">
        <v>219</v>
      </c>
    </row>
    <row r="223" spans="2:65" s="1" customFormat="1" ht="6.95" customHeight="1">
      <c r="B223" s="45"/>
      <c r="C223" s="46"/>
      <c r="D223" s="46"/>
      <c r="E223" s="46"/>
      <c r="F223" s="46"/>
      <c r="G223" s="46"/>
      <c r="H223" s="46"/>
      <c r="I223" s="46"/>
      <c r="J223" s="46"/>
      <c r="K223" s="46"/>
      <c r="L223" s="33"/>
    </row>
  </sheetData>
  <sheetProtection algorithmName="SHA-512" hashValue="JqMQU8DLCirsQJSv0toyu99w6JGSRLTHR4mjf2y6g+mEvoEUjPiM+UTMi+b+yGTMLqb4W9bt/quq1MRhDVfyUg==" saltValue="28yQwQy2kJHWQotzW/h4WMDym0WKfzejR0nmP+Rlw1PRQu9FGK/oQztxDsPyOcyBFtRcxQ4Y4ATEQ2IRqpV6OA==" spinCount="100000" sheet="1" objects="1" scenarios="1" formatColumns="0" formatRows="0" autoFilter="0"/>
  <autoFilter ref="C120:K222" xr:uid="{00000000-0009-0000-0000-000003000000}"/>
  <mergeCells count="12">
    <mergeCell ref="E113:H113"/>
    <mergeCell ref="L2:V2"/>
    <mergeCell ref="E84:H84"/>
    <mergeCell ref="E86:H86"/>
    <mergeCell ref="E88:H88"/>
    <mergeCell ref="E109:H109"/>
    <mergeCell ref="E111:H111"/>
    <mergeCell ref="E7:H7"/>
    <mergeCell ref="E9:H9"/>
    <mergeCell ref="E11:H11"/>
    <mergeCell ref="E20:H20"/>
    <mergeCell ref="E29:H29"/>
  </mergeCells>
  <hyperlinks>
    <hyperlink ref="F125" r:id="rId1" xr:uid="{00000000-0004-0000-0300-000000000000}"/>
    <hyperlink ref="F137" r:id="rId2" xr:uid="{00000000-0004-0000-0300-000001000000}"/>
    <hyperlink ref="F149" r:id="rId3" xr:uid="{00000000-0004-0000-0300-000002000000}"/>
    <hyperlink ref="F165" r:id="rId4" xr:uid="{00000000-0004-0000-0300-000003000000}"/>
    <hyperlink ref="F171" r:id="rId5" xr:uid="{00000000-0004-0000-0300-000004000000}"/>
    <hyperlink ref="F181" r:id="rId6" xr:uid="{00000000-0004-0000-0300-000005000000}"/>
    <hyperlink ref="F195" r:id="rId7" xr:uid="{00000000-0004-0000-0300-000006000000}"/>
    <hyperlink ref="F203" r:id="rId8" xr:uid="{00000000-0004-0000-0300-000007000000}"/>
    <hyperlink ref="F207" r:id="rId9" xr:uid="{00000000-0004-0000-0300-000008000000}"/>
    <hyperlink ref="F213" r:id="rId10" xr:uid="{00000000-0004-0000-0300-000009000000}"/>
    <hyperlink ref="F219" r:id="rId11" xr:uid="{00000000-0004-0000-0300-00000A000000}"/>
  </hyperlinks>
  <pageMargins left="0.39370078740157483" right="0.39370078740157483" top="0.39370078740157483" bottom="0.39370078740157483" header="0" footer="0"/>
  <pageSetup paperSize="9" scale="84" fitToHeight="100" orientation="landscape" r:id="rId12"/>
  <headerFooter>
    <oddFooter>&amp;CStrana &amp;P z &amp;N</oddFooter>
  </headerFooter>
  <drawing r:id="rId1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20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110</v>
      </c>
      <c r="AZ2" s="94" t="s">
        <v>969</v>
      </c>
      <c r="BA2" s="94" t="s">
        <v>1</v>
      </c>
      <c r="BB2" s="94" t="s">
        <v>1</v>
      </c>
      <c r="BC2" s="94" t="s">
        <v>295</v>
      </c>
      <c r="BD2" s="94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  <c r="AZ3" s="94" t="s">
        <v>970</v>
      </c>
      <c r="BA3" s="94" t="s">
        <v>1</v>
      </c>
      <c r="BB3" s="94" t="s">
        <v>1</v>
      </c>
      <c r="BC3" s="94" t="s">
        <v>971</v>
      </c>
      <c r="BD3" s="94" t="s">
        <v>96</v>
      </c>
    </row>
    <row r="4" spans="2:56" ht="24.95" customHeight="1">
      <c r="B4" s="20"/>
      <c r="D4" s="21" t="s">
        <v>173</v>
      </c>
      <c r="L4" s="20"/>
      <c r="M4" s="95" t="s">
        <v>10</v>
      </c>
      <c r="AT4" s="17" t="s">
        <v>4</v>
      </c>
      <c r="AZ4" s="94" t="s">
        <v>972</v>
      </c>
      <c r="BA4" s="94" t="s">
        <v>1</v>
      </c>
      <c r="BB4" s="94" t="s">
        <v>1</v>
      </c>
      <c r="BC4" s="94" t="s">
        <v>973</v>
      </c>
      <c r="BD4" s="94" t="s">
        <v>96</v>
      </c>
    </row>
    <row r="5" spans="2:56" ht="6.95" customHeight="1">
      <c r="B5" s="20"/>
      <c r="L5" s="20"/>
      <c r="AZ5" s="94" t="s">
        <v>974</v>
      </c>
      <c r="BA5" s="94" t="s">
        <v>1</v>
      </c>
      <c r="BB5" s="94" t="s">
        <v>1</v>
      </c>
      <c r="BC5" s="94" t="s">
        <v>975</v>
      </c>
      <c r="BD5" s="94" t="s">
        <v>96</v>
      </c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</row>
    <row r="8" spans="2:56" ht="12" customHeight="1">
      <c r="B8" s="20"/>
      <c r="D8" s="27" t="s">
        <v>180</v>
      </c>
      <c r="L8" s="20"/>
    </row>
    <row r="9" spans="2:56" s="1" customFormat="1" ht="16.5" customHeight="1">
      <c r="B9" s="33"/>
      <c r="E9" s="246" t="s">
        <v>183</v>
      </c>
      <c r="F9" s="248"/>
      <c r="G9" s="248"/>
      <c r="H9" s="248"/>
      <c r="L9" s="33"/>
    </row>
    <row r="10" spans="2:56" s="1" customFormat="1" ht="12" customHeight="1">
      <c r="B10" s="33"/>
      <c r="D10" s="27" t="s">
        <v>186</v>
      </c>
      <c r="L10" s="33"/>
    </row>
    <row r="11" spans="2:56" s="1" customFormat="1" ht="16.5" customHeight="1">
      <c r="B11" s="33"/>
      <c r="E11" s="204" t="s">
        <v>976</v>
      </c>
      <c r="F11" s="248"/>
      <c r="G11" s="248"/>
      <c r="H11" s="248"/>
      <c r="L11" s="33"/>
    </row>
    <row r="12" spans="2:56" s="1" customFormat="1" ht="11.25">
      <c r="B12" s="33"/>
      <c r="L12" s="33"/>
    </row>
    <row r="13" spans="2:5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21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29. 8. 2025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9" t="str">
        <f>'Rekapitulace stavby'!E14</f>
        <v>Vyplň údaj</v>
      </c>
      <c r="F20" s="230"/>
      <c r="G20" s="230"/>
      <c r="H20" s="230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6"/>
      <c r="E29" s="235" t="s">
        <v>1</v>
      </c>
      <c r="F29" s="235"/>
      <c r="G29" s="235"/>
      <c r="H29" s="235"/>
      <c r="L29" s="96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7" t="s">
        <v>47</v>
      </c>
      <c r="J32" s="67">
        <f>ROUND(J123,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ROUND((SUM(BE123:BE219)),  2)</f>
        <v>0</v>
      </c>
      <c r="I35" s="98">
        <v>0.21</v>
      </c>
      <c r="J35" s="87">
        <f>ROUND(((SUM(BE123:BE219))*I35),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ROUND((SUM(BF123:BF219)),  2)</f>
        <v>0</v>
      </c>
      <c r="I36" s="98">
        <v>0.12</v>
      </c>
      <c r="J36" s="87">
        <f>ROUND(((SUM(BF123:BF219))*I36),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ROUND((SUM(BG123:BG219)),  2)</f>
        <v>0</v>
      </c>
      <c r="I37" s="98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ROUND((SUM(BH123:BH219)),  2)</f>
        <v>0</v>
      </c>
      <c r="I38" s="98">
        <v>0.12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ROUND((SUM(BI123:BI219)),  2)</f>
        <v>0</v>
      </c>
      <c r="I39" s="98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9"/>
      <c r="D41" s="100" t="s">
        <v>57</v>
      </c>
      <c r="E41" s="58"/>
      <c r="F41" s="58"/>
      <c r="G41" s="101" t="s">
        <v>58</v>
      </c>
      <c r="H41" s="102" t="s">
        <v>59</v>
      </c>
      <c r="I41" s="58"/>
      <c r="J41" s="103">
        <f>SUM(J32:J39)</f>
        <v>0</v>
      </c>
      <c r="K41" s="104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 ht="11.25">
      <c r="B50" s="20"/>
      <c r="L50" s="20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s="1" customFormat="1" ht="12.75">
      <c r="B60" s="33"/>
      <c r="D60" s="44" t="s">
        <v>62</v>
      </c>
      <c r="E60" s="35"/>
      <c r="F60" s="105" t="s">
        <v>63</v>
      </c>
      <c r="G60" s="44" t="s">
        <v>62</v>
      </c>
      <c r="H60" s="35"/>
      <c r="I60" s="35"/>
      <c r="J60" s="106" t="s">
        <v>63</v>
      </c>
      <c r="K60" s="35"/>
      <c r="L60" s="33"/>
    </row>
    <row r="61" spans="2:12" ht="11.25">
      <c r="B61" s="20"/>
      <c r="L61" s="20"/>
    </row>
    <row r="62" spans="2:12" ht="11.25">
      <c r="B62" s="20"/>
      <c r="L62" s="20"/>
    </row>
    <row r="63" spans="2:12" ht="11.25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 ht="11.25">
      <c r="B65" s="20"/>
      <c r="L65" s="20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s="1" customFormat="1" ht="12.75">
      <c r="B75" s="33"/>
      <c r="D75" s="44" t="s">
        <v>62</v>
      </c>
      <c r="E75" s="35"/>
      <c r="F75" s="105" t="s">
        <v>63</v>
      </c>
      <c r="G75" s="44" t="s">
        <v>62</v>
      </c>
      <c r="H75" s="35"/>
      <c r="I75" s="35"/>
      <c r="J75" s="106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12" s="1" customFormat="1" ht="24.95" customHeight="1">
      <c r="B81" s="33"/>
      <c r="C81" s="21" t="s">
        <v>195</v>
      </c>
      <c r="L81" s="33"/>
    </row>
    <row r="82" spans="2:12" s="1" customFormat="1" ht="6.95" customHeight="1">
      <c r="B82" s="33"/>
      <c r="L82" s="33"/>
    </row>
    <row r="83" spans="2:12" s="1" customFormat="1" ht="12" customHeight="1">
      <c r="B83" s="33"/>
      <c r="C83" s="27" t="s">
        <v>16</v>
      </c>
      <c r="L83" s="33"/>
    </row>
    <row r="84" spans="2:12" s="1" customFormat="1" ht="16.5" customHeight="1">
      <c r="B84" s="33"/>
      <c r="E84" s="246" t="str">
        <f>E7</f>
        <v>REVITALIZACE ROZTYLSKÉHO NÁMĚSTÍ SEVER, PRAHA 4</v>
      </c>
      <c r="F84" s="247"/>
      <c r="G84" s="247"/>
      <c r="H84" s="247"/>
      <c r="L84" s="33"/>
    </row>
    <row r="85" spans="2:12" ht="12" customHeight="1">
      <c r="B85" s="20"/>
      <c r="C85" s="27" t="s">
        <v>180</v>
      </c>
      <c r="L85" s="20"/>
    </row>
    <row r="86" spans="2:12" s="1" customFormat="1" ht="16.5" customHeight="1">
      <c r="B86" s="33"/>
      <c r="E86" s="246" t="s">
        <v>183</v>
      </c>
      <c r="F86" s="248"/>
      <c r="G86" s="248"/>
      <c r="H86" s="248"/>
      <c r="L86" s="33"/>
    </row>
    <row r="87" spans="2:12" s="1" customFormat="1" ht="12" customHeight="1">
      <c r="B87" s="33"/>
      <c r="C87" s="27" t="s">
        <v>186</v>
      </c>
      <c r="L87" s="33"/>
    </row>
    <row r="88" spans="2:12" s="1" customFormat="1" ht="16.5" customHeight="1">
      <c r="B88" s="33"/>
      <c r="E88" s="204" t="str">
        <f>E11</f>
        <v>SO 01.7 - Příprava území - HTU pro hřiště SO 07</v>
      </c>
      <c r="F88" s="248"/>
      <c r="G88" s="248"/>
      <c r="H88" s="248"/>
      <c r="L88" s="33"/>
    </row>
    <row r="89" spans="2:12" s="1" customFormat="1" ht="6.95" customHeight="1">
      <c r="B89" s="33"/>
      <c r="L89" s="33"/>
    </row>
    <row r="90" spans="2:12" s="1" customFormat="1" ht="12" customHeight="1">
      <c r="B90" s="33"/>
      <c r="C90" s="27" t="s">
        <v>22</v>
      </c>
      <c r="F90" s="25" t="str">
        <f>F14</f>
        <v>PRAHA 4</v>
      </c>
      <c r="I90" s="27" t="s">
        <v>24</v>
      </c>
      <c r="J90" s="53" t="str">
        <f>IF(J14="","",J14)</f>
        <v>29. 8. 2025</v>
      </c>
      <c r="L90" s="33"/>
    </row>
    <row r="91" spans="2:12" s="1" customFormat="1" ht="6.95" customHeight="1">
      <c r="B91" s="33"/>
      <c r="L91" s="33"/>
    </row>
    <row r="92" spans="2:12" s="1" customFormat="1" ht="40.15" customHeight="1">
      <c r="B92" s="33"/>
      <c r="C92" s="27" t="s">
        <v>30</v>
      </c>
      <c r="F92" s="25" t="str">
        <f>E17</f>
        <v>Městská část Praha 4,Antala Staška 2059/80b,Praha4</v>
      </c>
      <c r="I92" s="27" t="s">
        <v>38</v>
      </c>
      <c r="J92" s="31" t="str">
        <f>E23</f>
        <v>Ateliér zahradní a krajinářské architektury, Brno</v>
      </c>
      <c r="L92" s="33"/>
    </row>
    <row r="93" spans="2:12" s="1" customFormat="1" ht="15.2" customHeight="1">
      <c r="B93" s="33"/>
      <c r="C93" s="27" t="s">
        <v>36</v>
      </c>
      <c r="F93" s="25" t="str">
        <f>IF(E20="","",E20)</f>
        <v>Vyplň údaj</v>
      </c>
      <c r="I93" s="27" t="s">
        <v>43</v>
      </c>
      <c r="J93" s="31" t="str">
        <f>E26</f>
        <v xml:space="preserve"> </v>
      </c>
      <c r="L93" s="33"/>
    </row>
    <row r="94" spans="2:12" s="1" customFormat="1" ht="10.35" customHeight="1">
      <c r="B94" s="33"/>
      <c r="L94" s="33"/>
    </row>
    <row r="95" spans="2:12" s="1" customFormat="1" ht="29.25" customHeight="1">
      <c r="B95" s="33"/>
      <c r="C95" s="107" t="s">
        <v>196</v>
      </c>
      <c r="D95" s="99"/>
      <c r="E95" s="99"/>
      <c r="F95" s="99"/>
      <c r="G95" s="99"/>
      <c r="H95" s="99"/>
      <c r="I95" s="99"/>
      <c r="J95" s="108" t="s">
        <v>197</v>
      </c>
      <c r="K95" s="99"/>
      <c r="L95" s="33"/>
    </row>
    <row r="96" spans="2:12" s="1" customFormat="1" ht="10.35" customHeight="1">
      <c r="B96" s="33"/>
      <c r="L96" s="33"/>
    </row>
    <row r="97" spans="2:47" s="1" customFormat="1" ht="22.9" customHeight="1">
      <c r="B97" s="33"/>
      <c r="C97" s="109" t="s">
        <v>198</v>
      </c>
      <c r="J97" s="67">
        <f>J123</f>
        <v>0</v>
      </c>
      <c r="L97" s="33"/>
      <c r="AU97" s="17" t="s">
        <v>199</v>
      </c>
    </row>
    <row r="98" spans="2:47" s="8" customFormat="1" ht="24.95" customHeight="1">
      <c r="B98" s="110"/>
      <c r="D98" s="111" t="s">
        <v>200</v>
      </c>
      <c r="E98" s="112"/>
      <c r="F98" s="112"/>
      <c r="G98" s="112"/>
      <c r="H98" s="112"/>
      <c r="I98" s="112"/>
      <c r="J98" s="113">
        <f>J124</f>
        <v>0</v>
      </c>
      <c r="L98" s="110"/>
    </row>
    <row r="99" spans="2:47" s="9" customFormat="1" ht="19.899999999999999" customHeight="1">
      <c r="B99" s="114"/>
      <c r="D99" s="115" t="s">
        <v>201</v>
      </c>
      <c r="E99" s="116"/>
      <c r="F99" s="116"/>
      <c r="G99" s="116"/>
      <c r="H99" s="116"/>
      <c r="I99" s="116"/>
      <c r="J99" s="117">
        <f>J125</f>
        <v>0</v>
      </c>
      <c r="L99" s="114"/>
    </row>
    <row r="100" spans="2:47" s="9" customFormat="1" ht="19.899999999999999" customHeight="1">
      <c r="B100" s="114"/>
      <c r="D100" s="115" t="s">
        <v>610</v>
      </c>
      <c r="E100" s="116"/>
      <c r="F100" s="116"/>
      <c r="G100" s="116"/>
      <c r="H100" s="116"/>
      <c r="I100" s="116"/>
      <c r="J100" s="117">
        <f>J190</f>
        <v>0</v>
      </c>
      <c r="L100" s="114"/>
    </row>
    <row r="101" spans="2:47" s="9" customFormat="1" ht="19.899999999999999" customHeight="1">
      <c r="B101" s="114"/>
      <c r="D101" s="115" t="s">
        <v>203</v>
      </c>
      <c r="E101" s="116"/>
      <c r="F101" s="116"/>
      <c r="G101" s="116"/>
      <c r="H101" s="116"/>
      <c r="I101" s="116"/>
      <c r="J101" s="117">
        <f>J215</f>
        <v>0</v>
      </c>
      <c r="L101" s="114"/>
    </row>
    <row r="102" spans="2:47" s="1" customFormat="1" ht="21.75" customHeight="1">
      <c r="B102" s="33"/>
      <c r="L102" s="33"/>
    </row>
    <row r="103" spans="2:47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47" s="1" customFormat="1" ht="6.95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47" s="1" customFormat="1" ht="24.95" customHeight="1">
      <c r="B108" s="33"/>
      <c r="C108" s="21" t="s">
        <v>204</v>
      </c>
      <c r="L108" s="33"/>
    </row>
    <row r="109" spans="2:47" s="1" customFormat="1" ht="6.95" customHeight="1">
      <c r="B109" s="33"/>
      <c r="L109" s="33"/>
    </row>
    <row r="110" spans="2:47" s="1" customFormat="1" ht="12" customHeight="1">
      <c r="B110" s="33"/>
      <c r="C110" s="27" t="s">
        <v>16</v>
      </c>
      <c r="L110" s="33"/>
    </row>
    <row r="111" spans="2:47" s="1" customFormat="1" ht="16.5" customHeight="1">
      <c r="B111" s="33"/>
      <c r="E111" s="246" t="str">
        <f>E7</f>
        <v>REVITALIZACE ROZTYLSKÉHO NÁMĚSTÍ SEVER, PRAHA 4</v>
      </c>
      <c r="F111" s="247"/>
      <c r="G111" s="247"/>
      <c r="H111" s="247"/>
      <c r="L111" s="33"/>
    </row>
    <row r="112" spans="2:47" ht="12" customHeight="1">
      <c r="B112" s="20"/>
      <c r="C112" s="27" t="s">
        <v>180</v>
      </c>
      <c r="L112" s="20"/>
    </row>
    <row r="113" spans="2:65" s="1" customFormat="1" ht="16.5" customHeight="1">
      <c r="B113" s="33"/>
      <c r="E113" s="246" t="s">
        <v>183</v>
      </c>
      <c r="F113" s="248"/>
      <c r="G113" s="248"/>
      <c r="H113" s="248"/>
      <c r="L113" s="33"/>
    </row>
    <row r="114" spans="2:65" s="1" customFormat="1" ht="12" customHeight="1">
      <c r="B114" s="33"/>
      <c r="C114" s="27" t="s">
        <v>186</v>
      </c>
      <c r="L114" s="33"/>
    </row>
    <row r="115" spans="2:65" s="1" customFormat="1" ht="16.5" customHeight="1">
      <c r="B115" s="33"/>
      <c r="E115" s="204" t="str">
        <f>E11</f>
        <v>SO 01.7 - Příprava území - HTU pro hřiště SO 07</v>
      </c>
      <c r="F115" s="248"/>
      <c r="G115" s="248"/>
      <c r="H115" s="248"/>
      <c r="L115" s="33"/>
    </row>
    <row r="116" spans="2:65" s="1" customFormat="1" ht="6.95" customHeight="1">
      <c r="B116" s="33"/>
      <c r="L116" s="33"/>
    </row>
    <row r="117" spans="2:65" s="1" customFormat="1" ht="12" customHeight="1">
      <c r="B117" s="33"/>
      <c r="C117" s="27" t="s">
        <v>22</v>
      </c>
      <c r="F117" s="25" t="str">
        <f>F14</f>
        <v>PRAHA 4</v>
      </c>
      <c r="I117" s="27" t="s">
        <v>24</v>
      </c>
      <c r="J117" s="53" t="str">
        <f>IF(J14="","",J14)</f>
        <v>29. 8. 2025</v>
      </c>
      <c r="L117" s="33"/>
    </row>
    <row r="118" spans="2:65" s="1" customFormat="1" ht="6.95" customHeight="1">
      <c r="B118" s="33"/>
      <c r="L118" s="33"/>
    </row>
    <row r="119" spans="2:65" s="1" customFormat="1" ht="40.15" customHeight="1">
      <c r="B119" s="33"/>
      <c r="C119" s="27" t="s">
        <v>30</v>
      </c>
      <c r="F119" s="25" t="str">
        <f>E17</f>
        <v>Městská část Praha 4,Antala Staška 2059/80b,Praha4</v>
      </c>
      <c r="I119" s="27" t="s">
        <v>38</v>
      </c>
      <c r="J119" s="31" t="str">
        <f>E23</f>
        <v>Ateliér zahradní a krajinářské architektury, Brno</v>
      </c>
      <c r="L119" s="33"/>
    </row>
    <row r="120" spans="2:65" s="1" customFormat="1" ht="15.2" customHeight="1">
      <c r="B120" s="33"/>
      <c r="C120" s="27" t="s">
        <v>36</v>
      </c>
      <c r="F120" s="25" t="str">
        <f>IF(E20="","",E20)</f>
        <v>Vyplň údaj</v>
      </c>
      <c r="I120" s="27" t="s">
        <v>43</v>
      </c>
      <c r="J120" s="31" t="str">
        <f>E26</f>
        <v xml:space="preserve"> 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8"/>
      <c r="C122" s="119" t="s">
        <v>205</v>
      </c>
      <c r="D122" s="120" t="s">
        <v>72</v>
      </c>
      <c r="E122" s="120" t="s">
        <v>68</v>
      </c>
      <c r="F122" s="120" t="s">
        <v>69</v>
      </c>
      <c r="G122" s="120" t="s">
        <v>206</v>
      </c>
      <c r="H122" s="120" t="s">
        <v>207</v>
      </c>
      <c r="I122" s="120" t="s">
        <v>208</v>
      </c>
      <c r="J122" s="120" t="s">
        <v>197</v>
      </c>
      <c r="K122" s="121" t="s">
        <v>209</v>
      </c>
      <c r="L122" s="118"/>
      <c r="M122" s="60" t="s">
        <v>1</v>
      </c>
      <c r="N122" s="61" t="s">
        <v>51</v>
      </c>
      <c r="O122" s="61" t="s">
        <v>210</v>
      </c>
      <c r="P122" s="61" t="s">
        <v>211</v>
      </c>
      <c r="Q122" s="61" t="s">
        <v>212</v>
      </c>
      <c r="R122" s="61" t="s">
        <v>213</v>
      </c>
      <c r="S122" s="61" t="s">
        <v>214</v>
      </c>
      <c r="T122" s="62" t="s">
        <v>215</v>
      </c>
    </row>
    <row r="123" spans="2:65" s="1" customFormat="1" ht="22.9" customHeight="1">
      <c r="B123" s="33"/>
      <c r="C123" s="65" t="s">
        <v>216</v>
      </c>
      <c r="J123" s="122">
        <f>BK123</f>
        <v>0</v>
      </c>
      <c r="L123" s="33"/>
      <c r="M123" s="63"/>
      <c r="N123" s="54"/>
      <c r="O123" s="54"/>
      <c r="P123" s="123">
        <f>P124</f>
        <v>0</v>
      </c>
      <c r="Q123" s="54"/>
      <c r="R123" s="123">
        <f>R124</f>
        <v>59.133000000000003</v>
      </c>
      <c r="S123" s="54"/>
      <c r="T123" s="124">
        <f>T124</f>
        <v>0</v>
      </c>
      <c r="AT123" s="17" t="s">
        <v>86</v>
      </c>
      <c r="AU123" s="17" t="s">
        <v>199</v>
      </c>
      <c r="BK123" s="125">
        <f>BK124</f>
        <v>0</v>
      </c>
    </row>
    <row r="124" spans="2:65" s="11" customFormat="1" ht="25.9" customHeight="1">
      <c r="B124" s="126"/>
      <c r="D124" s="127" t="s">
        <v>86</v>
      </c>
      <c r="E124" s="128" t="s">
        <v>217</v>
      </c>
      <c r="F124" s="128" t="s">
        <v>218</v>
      </c>
      <c r="I124" s="129"/>
      <c r="J124" s="130">
        <f>BK124</f>
        <v>0</v>
      </c>
      <c r="L124" s="126"/>
      <c r="M124" s="131"/>
      <c r="P124" s="132">
        <f>P125+P190+P215</f>
        <v>0</v>
      </c>
      <c r="R124" s="132">
        <f>R125+R190+R215</f>
        <v>59.133000000000003</v>
      </c>
      <c r="T124" s="133">
        <f>T125+T190+T215</f>
        <v>0</v>
      </c>
      <c r="AR124" s="127" t="s">
        <v>94</v>
      </c>
      <c r="AT124" s="134" t="s">
        <v>86</v>
      </c>
      <c r="AU124" s="134" t="s">
        <v>87</v>
      </c>
      <c r="AY124" s="127" t="s">
        <v>219</v>
      </c>
      <c r="BK124" s="135">
        <f>BK125+BK190+BK215</f>
        <v>0</v>
      </c>
    </row>
    <row r="125" spans="2:65" s="11" customFormat="1" ht="22.9" customHeight="1">
      <c r="B125" s="126"/>
      <c r="D125" s="127" t="s">
        <v>86</v>
      </c>
      <c r="E125" s="136" t="s">
        <v>94</v>
      </c>
      <c r="F125" s="136" t="s">
        <v>220</v>
      </c>
      <c r="I125" s="129"/>
      <c r="J125" s="137">
        <f>BK125</f>
        <v>0</v>
      </c>
      <c r="L125" s="126"/>
      <c r="M125" s="131"/>
      <c r="P125" s="132">
        <f>SUM(P126:P189)</f>
        <v>0</v>
      </c>
      <c r="R125" s="132">
        <f>SUM(R126:R189)</f>
        <v>0</v>
      </c>
      <c r="T125" s="133">
        <f>SUM(T126:T189)</f>
        <v>0</v>
      </c>
      <c r="AR125" s="127" t="s">
        <v>94</v>
      </c>
      <c r="AT125" s="134" t="s">
        <v>86</v>
      </c>
      <c r="AU125" s="134" t="s">
        <v>94</v>
      </c>
      <c r="AY125" s="127" t="s">
        <v>219</v>
      </c>
      <c r="BK125" s="135">
        <f>SUM(BK126:BK189)</f>
        <v>0</v>
      </c>
    </row>
    <row r="126" spans="2:65" s="1" customFormat="1" ht="21.75" customHeight="1">
      <c r="B126" s="33"/>
      <c r="C126" s="138" t="s">
        <v>94</v>
      </c>
      <c r="D126" s="138" t="s">
        <v>221</v>
      </c>
      <c r="E126" s="139" t="s">
        <v>905</v>
      </c>
      <c r="F126" s="140" t="s">
        <v>906</v>
      </c>
      <c r="G126" s="141" t="s">
        <v>272</v>
      </c>
      <c r="H126" s="142">
        <v>76.575000000000003</v>
      </c>
      <c r="I126" s="143"/>
      <c r="J126" s="144">
        <f>ROUND(I126*H126,2)</f>
        <v>0</v>
      </c>
      <c r="K126" s="140" t="s">
        <v>254</v>
      </c>
      <c r="L126" s="33"/>
      <c r="M126" s="145" t="s">
        <v>1</v>
      </c>
      <c r="N126" s="146" t="s">
        <v>52</v>
      </c>
      <c r="P126" s="147">
        <f>O126*H126</f>
        <v>0</v>
      </c>
      <c r="Q126" s="147">
        <v>0</v>
      </c>
      <c r="R126" s="147">
        <f>Q126*H126</f>
        <v>0</v>
      </c>
      <c r="S126" s="147">
        <v>0</v>
      </c>
      <c r="T126" s="148">
        <f>S126*H126</f>
        <v>0</v>
      </c>
      <c r="AR126" s="149" t="s">
        <v>226</v>
      </c>
      <c r="AT126" s="149" t="s">
        <v>221</v>
      </c>
      <c r="AU126" s="149" t="s">
        <v>96</v>
      </c>
      <c r="AY126" s="17" t="s">
        <v>219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94</v>
      </c>
      <c r="BK126" s="150">
        <f>ROUND(I126*H126,2)</f>
        <v>0</v>
      </c>
      <c r="BL126" s="17" t="s">
        <v>226</v>
      </c>
      <c r="BM126" s="149" t="s">
        <v>977</v>
      </c>
    </row>
    <row r="127" spans="2:65" s="1" customFormat="1" ht="11.25">
      <c r="B127" s="33"/>
      <c r="D127" s="179" t="s">
        <v>256</v>
      </c>
      <c r="F127" s="180" t="s">
        <v>908</v>
      </c>
      <c r="I127" s="181"/>
      <c r="L127" s="33"/>
      <c r="M127" s="182"/>
      <c r="T127" s="57"/>
      <c r="AT127" s="17" t="s">
        <v>256</v>
      </c>
      <c r="AU127" s="17" t="s">
        <v>96</v>
      </c>
    </row>
    <row r="128" spans="2:65" s="12" customFormat="1" ht="11.25">
      <c r="B128" s="151"/>
      <c r="D128" s="152" t="s">
        <v>228</v>
      </c>
      <c r="E128" s="153" t="s">
        <v>1</v>
      </c>
      <c r="F128" s="154" t="s">
        <v>229</v>
      </c>
      <c r="H128" s="153" t="s">
        <v>1</v>
      </c>
      <c r="I128" s="155"/>
      <c r="L128" s="151"/>
      <c r="M128" s="156"/>
      <c r="T128" s="157"/>
      <c r="AT128" s="153" t="s">
        <v>228</v>
      </c>
      <c r="AU128" s="153" t="s">
        <v>96</v>
      </c>
      <c r="AV128" s="12" t="s">
        <v>94</v>
      </c>
      <c r="AW128" s="12" t="s">
        <v>42</v>
      </c>
      <c r="AX128" s="12" t="s">
        <v>87</v>
      </c>
      <c r="AY128" s="153" t="s">
        <v>219</v>
      </c>
    </row>
    <row r="129" spans="2:51" s="12" customFormat="1" ht="22.5">
      <c r="B129" s="151"/>
      <c r="D129" s="152" t="s">
        <v>228</v>
      </c>
      <c r="E129" s="153" t="s">
        <v>1</v>
      </c>
      <c r="F129" s="154" t="s">
        <v>978</v>
      </c>
      <c r="H129" s="153" t="s">
        <v>1</v>
      </c>
      <c r="I129" s="155"/>
      <c r="L129" s="151"/>
      <c r="M129" s="156"/>
      <c r="T129" s="157"/>
      <c r="AT129" s="153" t="s">
        <v>228</v>
      </c>
      <c r="AU129" s="153" t="s">
        <v>96</v>
      </c>
      <c r="AV129" s="12" t="s">
        <v>94</v>
      </c>
      <c r="AW129" s="12" t="s">
        <v>42</v>
      </c>
      <c r="AX129" s="12" t="s">
        <v>87</v>
      </c>
      <c r="AY129" s="153" t="s">
        <v>219</v>
      </c>
    </row>
    <row r="130" spans="2:51" s="12" customFormat="1" ht="11.25">
      <c r="B130" s="151"/>
      <c r="D130" s="152" t="s">
        <v>228</v>
      </c>
      <c r="E130" s="153" t="s">
        <v>1</v>
      </c>
      <c r="F130" s="154" t="s">
        <v>979</v>
      </c>
      <c r="H130" s="153" t="s">
        <v>1</v>
      </c>
      <c r="I130" s="155"/>
      <c r="L130" s="151"/>
      <c r="M130" s="156"/>
      <c r="T130" s="157"/>
      <c r="AT130" s="153" t="s">
        <v>228</v>
      </c>
      <c r="AU130" s="153" t="s">
        <v>96</v>
      </c>
      <c r="AV130" s="12" t="s">
        <v>94</v>
      </c>
      <c r="AW130" s="12" t="s">
        <v>42</v>
      </c>
      <c r="AX130" s="12" t="s">
        <v>87</v>
      </c>
      <c r="AY130" s="153" t="s">
        <v>219</v>
      </c>
    </row>
    <row r="131" spans="2:51" s="12" customFormat="1" ht="11.25">
      <c r="B131" s="151"/>
      <c r="D131" s="152" t="s">
        <v>228</v>
      </c>
      <c r="E131" s="153" t="s">
        <v>1</v>
      </c>
      <c r="F131" s="154" t="s">
        <v>619</v>
      </c>
      <c r="H131" s="153" t="s">
        <v>1</v>
      </c>
      <c r="I131" s="155"/>
      <c r="L131" s="151"/>
      <c r="M131" s="156"/>
      <c r="T131" s="157"/>
      <c r="AT131" s="153" t="s">
        <v>228</v>
      </c>
      <c r="AU131" s="153" t="s">
        <v>96</v>
      </c>
      <c r="AV131" s="12" t="s">
        <v>94</v>
      </c>
      <c r="AW131" s="12" t="s">
        <v>42</v>
      </c>
      <c r="AX131" s="12" t="s">
        <v>87</v>
      </c>
      <c r="AY131" s="153" t="s">
        <v>219</v>
      </c>
    </row>
    <row r="132" spans="2:51" s="12" customFormat="1" ht="11.25">
      <c r="B132" s="151"/>
      <c r="D132" s="152" t="s">
        <v>228</v>
      </c>
      <c r="E132" s="153" t="s">
        <v>1</v>
      </c>
      <c r="F132" s="154" t="s">
        <v>980</v>
      </c>
      <c r="H132" s="153" t="s">
        <v>1</v>
      </c>
      <c r="I132" s="155"/>
      <c r="L132" s="151"/>
      <c r="M132" s="156"/>
      <c r="T132" s="157"/>
      <c r="AT132" s="153" t="s">
        <v>228</v>
      </c>
      <c r="AU132" s="153" t="s">
        <v>96</v>
      </c>
      <c r="AV132" s="12" t="s">
        <v>94</v>
      </c>
      <c r="AW132" s="12" t="s">
        <v>42</v>
      </c>
      <c r="AX132" s="12" t="s">
        <v>87</v>
      </c>
      <c r="AY132" s="153" t="s">
        <v>219</v>
      </c>
    </row>
    <row r="133" spans="2:51" s="13" customFormat="1" ht="11.25">
      <c r="B133" s="158"/>
      <c r="D133" s="152" t="s">
        <v>228</v>
      </c>
      <c r="E133" s="159" t="s">
        <v>1</v>
      </c>
      <c r="F133" s="160" t="s">
        <v>235</v>
      </c>
      <c r="H133" s="161">
        <v>0</v>
      </c>
      <c r="I133" s="162"/>
      <c r="L133" s="158"/>
      <c r="M133" s="163"/>
      <c r="T133" s="164"/>
      <c r="AT133" s="159" t="s">
        <v>228</v>
      </c>
      <c r="AU133" s="159" t="s">
        <v>96</v>
      </c>
      <c r="AV133" s="13" t="s">
        <v>236</v>
      </c>
      <c r="AW133" s="13" t="s">
        <v>42</v>
      </c>
      <c r="AX133" s="13" t="s">
        <v>87</v>
      </c>
      <c r="AY133" s="159" t="s">
        <v>219</v>
      </c>
    </row>
    <row r="134" spans="2:51" s="12" customFormat="1" ht="11.25">
      <c r="B134" s="151"/>
      <c r="D134" s="152" t="s">
        <v>228</v>
      </c>
      <c r="E134" s="153" t="s">
        <v>1</v>
      </c>
      <c r="F134" s="154" t="s">
        <v>981</v>
      </c>
      <c r="H134" s="153" t="s">
        <v>1</v>
      </c>
      <c r="I134" s="155"/>
      <c r="L134" s="151"/>
      <c r="M134" s="156"/>
      <c r="T134" s="157"/>
      <c r="AT134" s="153" t="s">
        <v>228</v>
      </c>
      <c r="AU134" s="153" t="s">
        <v>96</v>
      </c>
      <c r="AV134" s="12" t="s">
        <v>94</v>
      </c>
      <c r="AW134" s="12" t="s">
        <v>42</v>
      </c>
      <c r="AX134" s="12" t="s">
        <v>87</v>
      </c>
      <c r="AY134" s="153" t="s">
        <v>219</v>
      </c>
    </row>
    <row r="135" spans="2:51" s="12" customFormat="1" ht="11.25">
      <c r="B135" s="151"/>
      <c r="D135" s="152" t="s">
        <v>228</v>
      </c>
      <c r="E135" s="153" t="s">
        <v>1</v>
      </c>
      <c r="F135" s="154" t="s">
        <v>646</v>
      </c>
      <c r="H135" s="153" t="s">
        <v>1</v>
      </c>
      <c r="I135" s="155"/>
      <c r="L135" s="151"/>
      <c r="M135" s="156"/>
      <c r="T135" s="157"/>
      <c r="AT135" s="153" t="s">
        <v>228</v>
      </c>
      <c r="AU135" s="153" t="s">
        <v>96</v>
      </c>
      <c r="AV135" s="12" t="s">
        <v>94</v>
      </c>
      <c r="AW135" s="12" t="s">
        <v>42</v>
      </c>
      <c r="AX135" s="12" t="s">
        <v>87</v>
      </c>
      <c r="AY135" s="153" t="s">
        <v>219</v>
      </c>
    </row>
    <row r="136" spans="2:51" s="12" customFormat="1" ht="11.25">
      <c r="B136" s="151"/>
      <c r="D136" s="152" t="s">
        <v>228</v>
      </c>
      <c r="E136" s="153" t="s">
        <v>1</v>
      </c>
      <c r="F136" s="154" t="s">
        <v>982</v>
      </c>
      <c r="H136" s="153" t="s">
        <v>1</v>
      </c>
      <c r="I136" s="155"/>
      <c r="L136" s="151"/>
      <c r="M136" s="156"/>
      <c r="T136" s="157"/>
      <c r="AT136" s="153" t="s">
        <v>228</v>
      </c>
      <c r="AU136" s="153" t="s">
        <v>96</v>
      </c>
      <c r="AV136" s="12" t="s">
        <v>94</v>
      </c>
      <c r="AW136" s="12" t="s">
        <v>42</v>
      </c>
      <c r="AX136" s="12" t="s">
        <v>87</v>
      </c>
      <c r="AY136" s="153" t="s">
        <v>219</v>
      </c>
    </row>
    <row r="137" spans="2:51" s="14" customFormat="1" ht="11.25">
      <c r="B137" s="165"/>
      <c r="D137" s="152" t="s">
        <v>228</v>
      </c>
      <c r="E137" s="166" t="s">
        <v>1</v>
      </c>
      <c r="F137" s="167" t="s">
        <v>983</v>
      </c>
      <c r="H137" s="168">
        <v>0.25</v>
      </c>
      <c r="I137" s="169"/>
      <c r="L137" s="165"/>
      <c r="M137" s="170"/>
      <c r="T137" s="171"/>
      <c r="AT137" s="166" t="s">
        <v>228</v>
      </c>
      <c r="AU137" s="166" t="s">
        <v>96</v>
      </c>
      <c r="AV137" s="14" t="s">
        <v>96</v>
      </c>
      <c r="AW137" s="14" t="s">
        <v>42</v>
      </c>
      <c r="AX137" s="14" t="s">
        <v>87</v>
      </c>
      <c r="AY137" s="166" t="s">
        <v>219</v>
      </c>
    </row>
    <row r="138" spans="2:51" s="12" customFormat="1" ht="11.25">
      <c r="B138" s="151"/>
      <c r="D138" s="152" t="s">
        <v>228</v>
      </c>
      <c r="E138" s="153" t="s">
        <v>1</v>
      </c>
      <c r="F138" s="154" t="s">
        <v>984</v>
      </c>
      <c r="H138" s="153" t="s">
        <v>1</v>
      </c>
      <c r="I138" s="155"/>
      <c r="L138" s="151"/>
      <c r="M138" s="156"/>
      <c r="T138" s="157"/>
      <c r="AT138" s="153" t="s">
        <v>228</v>
      </c>
      <c r="AU138" s="153" t="s">
        <v>96</v>
      </c>
      <c r="AV138" s="12" t="s">
        <v>94</v>
      </c>
      <c r="AW138" s="12" t="s">
        <v>42</v>
      </c>
      <c r="AX138" s="12" t="s">
        <v>87</v>
      </c>
      <c r="AY138" s="153" t="s">
        <v>219</v>
      </c>
    </row>
    <row r="139" spans="2:51" s="14" customFormat="1" ht="11.25">
      <c r="B139" s="165"/>
      <c r="D139" s="152" t="s">
        <v>228</v>
      </c>
      <c r="E139" s="166" t="s">
        <v>1</v>
      </c>
      <c r="F139" s="167" t="s">
        <v>985</v>
      </c>
      <c r="H139" s="168">
        <v>67.724999999999994</v>
      </c>
      <c r="I139" s="169"/>
      <c r="L139" s="165"/>
      <c r="M139" s="170"/>
      <c r="T139" s="171"/>
      <c r="AT139" s="166" t="s">
        <v>228</v>
      </c>
      <c r="AU139" s="166" t="s">
        <v>96</v>
      </c>
      <c r="AV139" s="14" t="s">
        <v>96</v>
      </c>
      <c r="AW139" s="14" t="s">
        <v>42</v>
      </c>
      <c r="AX139" s="14" t="s">
        <v>87</v>
      </c>
      <c r="AY139" s="166" t="s">
        <v>219</v>
      </c>
    </row>
    <row r="140" spans="2:51" s="12" customFormat="1" ht="11.25">
      <c r="B140" s="151"/>
      <c r="D140" s="152" t="s">
        <v>228</v>
      </c>
      <c r="E140" s="153" t="s">
        <v>1</v>
      </c>
      <c r="F140" s="154" t="s">
        <v>986</v>
      </c>
      <c r="H140" s="153" t="s">
        <v>1</v>
      </c>
      <c r="I140" s="155"/>
      <c r="L140" s="151"/>
      <c r="M140" s="156"/>
      <c r="T140" s="157"/>
      <c r="AT140" s="153" t="s">
        <v>228</v>
      </c>
      <c r="AU140" s="153" t="s">
        <v>96</v>
      </c>
      <c r="AV140" s="12" t="s">
        <v>94</v>
      </c>
      <c r="AW140" s="12" t="s">
        <v>42</v>
      </c>
      <c r="AX140" s="12" t="s">
        <v>87</v>
      </c>
      <c r="AY140" s="153" t="s">
        <v>219</v>
      </c>
    </row>
    <row r="141" spans="2:51" s="14" customFormat="1" ht="11.25">
      <c r="B141" s="165"/>
      <c r="D141" s="152" t="s">
        <v>228</v>
      </c>
      <c r="E141" s="166" t="s">
        <v>1</v>
      </c>
      <c r="F141" s="167" t="s">
        <v>987</v>
      </c>
      <c r="H141" s="168">
        <v>8.4</v>
      </c>
      <c r="I141" s="169"/>
      <c r="L141" s="165"/>
      <c r="M141" s="170"/>
      <c r="T141" s="171"/>
      <c r="AT141" s="166" t="s">
        <v>228</v>
      </c>
      <c r="AU141" s="166" t="s">
        <v>96</v>
      </c>
      <c r="AV141" s="14" t="s">
        <v>96</v>
      </c>
      <c r="AW141" s="14" t="s">
        <v>42</v>
      </c>
      <c r="AX141" s="14" t="s">
        <v>87</v>
      </c>
      <c r="AY141" s="166" t="s">
        <v>219</v>
      </c>
    </row>
    <row r="142" spans="2:51" s="14" customFormat="1" ht="11.25">
      <c r="B142" s="165"/>
      <c r="D142" s="152" t="s">
        <v>228</v>
      </c>
      <c r="E142" s="166" t="s">
        <v>1</v>
      </c>
      <c r="F142" s="167" t="s">
        <v>988</v>
      </c>
      <c r="H142" s="168">
        <v>1.8</v>
      </c>
      <c r="I142" s="169"/>
      <c r="L142" s="165"/>
      <c r="M142" s="170"/>
      <c r="T142" s="171"/>
      <c r="AT142" s="166" t="s">
        <v>228</v>
      </c>
      <c r="AU142" s="166" t="s">
        <v>96</v>
      </c>
      <c r="AV142" s="14" t="s">
        <v>96</v>
      </c>
      <c r="AW142" s="14" t="s">
        <v>42</v>
      </c>
      <c r="AX142" s="14" t="s">
        <v>87</v>
      </c>
      <c r="AY142" s="166" t="s">
        <v>219</v>
      </c>
    </row>
    <row r="143" spans="2:51" s="13" customFormat="1" ht="11.25">
      <c r="B143" s="158"/>
      <c r="D143" s="152" t="s">
        <v>228</v>
      </c>
      <c r="E143" s="159" t="s">
        <v>1</v>
      </c>
      <c r="F143" s="160" t="s">
        <v>989</v>
      </c>
      <c r="H143" s="161">
        <v>78.174999999999997</v>
      </c>
      <c r="I143" s="162"/>
      <c r="L143" s="158"/>
      <c r="M143" s="163"/>
      <c r="T143" s="164"/>
      <c r="AT143" s="159" t="s">
        <v>228</v>
      </c>
      <c r="AU143" s="159" t="s">
        <v>96</v>
      </c>
      <c r="AV143" s="13" t="s">
        <v>236</v>
      </c>
      <c r="AW143" s="13" t="s">
        <v>42</v>
      </c>
      <c r="AX143" s="13" t="s">
        <v>87</v>
      </c>
      <c r="AY143" s="159" t="s">
        <v>219</v>
      </c>
    </row>
    <row r="144" spans="2:51" s="12" customFormat="1" ht="11.25">
      <c r="B144" s="151"/>
      <c r="D144" s="152" t="s">
        <v>228</v>
      </c>
      <c r="E144" s="153" t="s">
        <v>1</v>
      </c>
      <c r="F144" s="154" t="s">
        <v>990</v>
      </c>
      <c r="H144" s="153" t="s">
        <v>1</v>
      </c>
      <c r="I144" s="155"/>
      <c r="L144" s="151"/>
      <c r="M144" s="156"/>
      <c r="T144" s="157"/>
      <c r="AT144" s="153" t="s">
        <v>228</v>
      </c>
      <c r="AU144" s="153" t="s">
        <v>96</v>
      </c>
      <c r="AV144" s="12" t="s">
        <v>94</v>
      </c>
      <c r="AW144" s="12" t="s">
        <v>42</v>
      </c>
      <c r="AX144" s="12" t="s">
        <v>87</v>
      </c>
      <c r="AY144" s="153" t="s">
        <v>219</v>
      </c>
    </row>
    <row r="145" spans="2:65" s="14" customFormat="1" ht="11.25">
      <c r="B145" s="165"/>
      <c r="D145" s="152" t="s">
        <v>228</v>
      </c>
      <c r="E145" s="166" t="s">
        <v>1</v>
      </c>
      <c r="F145" s="167" t="s">
        <v>991</v>
      </c>
      <c r="H145" s="168">
        <v>-1.6</v>
      </c>
      <c r="I145" s="169"/>
      <c r="L145" s="165"/>
      <c r="M145" s="170"/>
      <c r="T145" s="171"/>
      <c r="AT145" s="166" t="s">
        <v>228</v>
      </c>
      <c r="AU145" s="166" t="s">
        <v>96</v>
      </c>
      <c r="AV145" s="14" t="s">
        <v>96</v>
      </c>
      <c r="AW145" s="14" t="s">
        <v>42</v>
      </c>
      <c r="AX145" s="14" t="s">
        <v>87</v>
      </c>
      <c r="AY145" s="166" t="s">
        <v>219</v>
      </c>
    </row>
    <row r="146" spans="2:65" s="15" customFormat="1" ht="11.25">
      <c r="B146" s="172"/>
      <c r="D146" s="152" t="s">
        <v>228</v>
      </c>
      <c r="E146" s="173" t="s">
        <v>974</v>
      </c>
      <c r="F146" s="174" t="s">
        <v>262</v>
      </c>
      <c r="H146" s="175">
        <v>76.575000000000003</v>
      </c>
      <c r="I146" s="176"/>
      <c r="L146" s="172"/>
      <c r="M146" s="177"/>
      <c r="T146" s="178"/>
      <c r="AT146" s="173" t="s">
        <v>228</v>
      </c>
      <c r="AU146" s="173" t="s">
        <v>96</v>
      </c>
      <c r="AV146" s="15" t="s">
        <v>226</v>
      </c>
      <c r="AW146" s="15" t="s">
        <v>42</v>
      </c>
      <c r="AX146" s="15" t="s">
        <v>94</v>
      </c>
      <c r="AY146" s="173" t="s">
        <v>219</v>
      </c>
    </row>
    <row r="147" spans="2:65" s="1" customFormat="1" ht="16.5" customHeight="1">
      <c r="B147" s="33"/>
      <c r="C147" s="138" t="s">
        <v>96</v>
      </c>
      <c r="D147" s="138" t="s">
        <v>221</v>
      </c>
      <c r="E147" s="139" t="s">
        <v>992</v>
      </c>
      <c r="F147" s="140" t="s">
        <v>993</v>
      </c>
      <c r="G147" s="141" t="s">
        <v>272</v>
      </c>
      <c r="H147" s="142">
        <v>12.5</v>
      </c>
      <c r="I147" s="143"/>
      <c r="J147" s="144">
        <f>ROUND(I147*H147,2)</f>
        <v>0</v>
      </c>
      <c r="K147" s="140" t="s">
        <v>254</v>
      </c>
      <c r="L147" s="33"/>
      <c r="M147" s="145" t="s">
        <v>1</v>
      </c>
      <c r="N147" s="146" t="s">
        <v>52</v>
      </c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AR147" s="149" t="s">
        <v>226</v>
      </c>
      <c r="AT147" s="149" t="s">
        <v>221</v>
      </c>
      <c r="AU147" s="149" t="s">
        <v>96</v>
      </c>
      <c r="AY147" s="17" t="s">
        <v>219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7" t="s">
        <v>94</v>
      </c>
      <c r="BK147" s="150">
        <f>ROUND(I147*H147,2)</f>
        <v>0</v>
      </c>
      <c r="BL147" s="17" t="s">
        <v>226</v>
      </c>
      <c r="BM147" s="149" t="s">
        <v>994</v>
      </c>
    </row>
    <row r="148" spans="2:65" s="1" customFormat="1" ht="11.25">
      <c r="B148" s="33"/>
      <c r="D148" s="179" t="s">
        <v>256</v>
      </c>
      <c r="F148" s="180" t="s">
        <v>995</v>
      </c>
      <c r="I148" s="181"/>
      <c r="L148" s="33"/>
      <c r="M148" s="182"/>
      <c r="T148" s="57"/>
      <c r="AT148" s="17" t="s">
        <v>256</v>
      </c>
      <c r="AU148" s="17" t="s">
        <v>96</v>
      </c>
    </row>
    <row r="149" spans="2:65" s="12" customFormat="1" ht="11.25">
      <c r="B149" s="151"/>
      <c r="D149" s="152" t="s">
        <v>228</v>
      </c>
      <c r="E149" s="153" t="s">
        <v>1</v>
      </c>
      <c r="F149" s="154" t="s">
        <v>996</v>
      </c>
      <c r="H149" s="153" t="s">
        <v>1</v>
      </c>
      <c r="I149" s="155"/>
      <c r="L149" s="151"/>
      <c r="M149" s="156"/>
      <c r="T149" s="157"/>
      <c r="AT149" s="153" t="s">
        <v>228</v>
      </c>
      <c r="AU149" s="153" t="s">
        <v>96</v>
      </c>
      <c r="AV149" s="12" t="s">
        <v>94</v>
      </c>
      <c r="AW149" s="12" t="s">
        <v>42</v>
      </c>
      <c r="AX149" s="12" t="s">
        <v>87</v>
      </c>
      <c r="AY149" s="153" t="s">
        <v>219</v>
      </c>
    </row>
    <row r="150" spans="2:65" s="14" customFormat="1" ht="11.25">
      <c r="B150" s="165"/>
      <c r="D150" s="152" t="s">
        <v>228</v>
      </c>
      <c r="E150" s="166" t="s">
        <v>1</v>
      </c>
      <c r="F150" s="167" t="s">
        <v>997</v>
      </c>
      <c r="H150" s="168">
        <v>12.5</v>
      </c>
      <c r="I150" s="169"/>
      <c r="L150" s="165"/>
      <c r="M150" s="170"/>
      <c r="T150" s="171"/>
      <c r="AT150" s="166" t="s">
        <v>228</v>
      </c>
      <c r="AU150" s="166" t="s">
        <v>96</v>
      </c>
      <c r="AV150" s="14" t="s">
        <v>96</v>
      </c>
      <c r="AW150" s="14" t="s">
        <v>42</v>
      </c>
      <c r="AX150" s="14" t="s">
        <v>87</v>
      </c>
      <c r="AY150" s="166" t="s">
        <v>219</v>
      </c>
    </row>
    <row r="151" spans="2:65" s="15" customFormat="1" ht="11.25">
      <c r="B151" s="172"/>
      <c r="D151" s="152" t="s">
        <v>228</v>
      </c>
      <c r="E151" s="173" t="s">
        <v>972</v>
      </c>
      <c r="F151" s="174" t="s">
        <v>998</v>
      </c>
      <c r="H151" s="175">
        <v>12.5</v>
      </c>
      <c r="I151" s="176"/>
      <c r="L151" s="172"/>
      <c r="M151" s="177"/>
      <c r="T151" s="178"/>
      <c r="AT151" s="173" t="s">
        <v>228</v>
      </c>
      <c r="AU151" s="173" t="s">
        <v>96</v>
      </c>
      <c r="AV151" s="15" t="s">
        <v>226</v>
      </c>
      <c r="AW151" s="15" t="s">
        <v>42</v>
      </c>
      <c r="AX151" s="15" t="s">
        <v>94</v>
      </c>
      <c r="AY151" s="173" t="s">
        <v>219</v>
      </c>
    </row>
    <row r="152" spans="2:65" s="1" customFormat="1" ht="21.75" customHeight="1">
      <c r="B152" s="33"/>
      <c r="C152" s="138" t="s">
        <v>236</v>
      </c>
      <c r="D152" s="138" t="s">
        <v>221</v>
      </c>
      <c r="E152" s="139" t="s">
        <v>270</v>
      </c>
      <c r="F152" s="140" t="s">
        <v>271</v>
      </c>
      <c r="G152" s="141" t="s">
        <v>272</v>
      </c>
      <c r="H152" s="142">
        <v>86.674999999999997</v>
      </c>
      <c r="I152" s="143"/>
      <c r="J152" s="144">
        <f>ROUND(I152*H152,2)</f>
        <v>0</v>
      </c>
      <c r="K152" s="140" t="s">
        <v>254</v>
      </c>
      <c r="L152" s="33"/>
      <c r="M152" s="145" t="s">
        <v>1</v>
      </c>
      <c r="N152" s="146" t="s">
        <v>52</v>
      </c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49" t="s">
        <v>226</v>
      </c>
      <c r="AT152" s="149" t="s">
        <v>221</v>
      </c>
      <c r="AU152" s="149" t="s">
        <v>96</v>
      </c>
      <c r="AY152" s="17" t="s">
        <v>219</v>
      </c>
      <c r="BE152" s="150">
        <f>IF(N152="základní",J152,0)</f>
        <v>0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7" t="s">
        <v>94</v>
      </c>
      <c r="BK152" s="150">
        <f>ROUND(I152*H152,2)</f>
        <v>0</v>
      </c>
      <c r="BL152" s="17" t="s">
        <v>226</v>
      </c>
      <c r="BM152" s="149" t="s">
        <v>999</v>
      </c>
    </row>
    <row r="153" spans="2:65" s="1" customFormat="1" ht="11.25">
      <c r="B153" s="33"/>
      <c r="D153" s="179" t="s">
        <v>256</v>
      </c>
      <c r="F153" s="180" t="s">
        <v>274</v>
      </c>
      <c r="I153" s="181"/>
      <c r="L153" s="33"/>
      <c r="M153" s="182"/>
      <c r="T153" s="57"/>
      <c r="AT153" s="17" t="s">
        <v>256</v>
      </c>
      <c r="AU153" s="17" t="s">
        <v>96</v>
      </c>
    </row>
    <row r="154" spans="2:65" s="12" customFormat="1" ht="11.25">
      <c r="B154" s="151"/>
      <c r="D154" s="152" t="s">
        <v>228</v>
      </c>
      <c r="E154" s="153" t="s">
        <v>1</v>
      </c>
      <c r="F154" s="154" t="s">
        <v>713</v>
      </c>
      <c r="H154" s="153" t="s">
        <v>1</v>
      </c>
      <c r="I154" s="155"/>
      <c r="L154" s="151"/>
      <c r="M154" s="156"/>
      <c r="T154" s="157"/>
      <c r="AT154" s="153" t="s">
        <v>228</v>
      </c>
      <c r="AU154" s="153" t="s">
        <v>96</v>
      </c>
      <c r="AV154" s="12" t="s">
        <v>94</v>
      </c>
      <c r="AW154" s="12" t="s">
        <v>42</v>
      </c>
      <c r="AX154" s="12" t="s">
        <v>87</v>
      </c>
      <c r="AY154" s="153" t="s">
        <v>219</v>
      </c>
    </row>
    <row r="155" spans="2:65" s="14" customFormat="1" ht="11.25">
      <c r="B155" s="165"/>
      <c r="D155" s="152" t="s">
        <v>228</v>
      </c>
      <c r="E155" s="166" t="s">
        <v>1</v>
      </c>
      <c r="F155" s="167" t="s">
        <v>974</v>
      </c>
      <c r="H155" s="168">
        <v>76.575000000000003</v>
      </c>
      <c r="I155" s="169"/>
      <c r="L155" s="165"/>
      <c r="M155" s="170"/>
      <c r="T155" s="171"/>
      <c r="AT155" s="166" t="s">
        <v>228</v>
      </c>
      <c r="AU155" s="166" t="s">
        <v>96</v>
      </c>
      <c r="AV155" s="14" t="s">
        <v>96</v>
      </c>
      <c r="AW155" s="14" t="s">
        <v>42</v>
      </c>
      <c r="AX155" s="14" t="s">
        <v>87</v>
      </c>
      <c r="AY155" s="166" t="s">
        <v>219</v>
      </c>
    </row>
    <row r="156" spans="2:65" s="14" customFormat="1" ht="11.25">
      <c r="B156" s="165"/>
      <c r="D156" s="152" t="s">
        <v>228</v>
      </c>
      <c r="E156" s="166" t="s">
        <v>1</v>
      </c>
      <c r="F156" s="167" t="s">
        <v>972</v>
      </c>
      <c r="H156" s="168">
        <v>12.5</v>
      </c>
      <c r="I156" s="169"/>
      <c r="L156" s="165"/>
      <c r="M156" s="170"/>
      <c r="T156" s="171"/>
      <c r="AT156" s="166" t="s">
        <v>228</v>
      </c>
      <c r="AU156" s="166" t="s">
        <v>96</v>
      </c>
      <c r="AV156" s="14" t="s">
        <v>96</v>
      </c>
      <c r="AW156" s="14" t="s">
        <v>42</v>
      </c>
      <c r="AX156" s="14" t="s">
        <v>87</v>
      </c>
      <c r="AY156" s="166" t="s">
        <v>219</v>
      </c>
    </row>
    <row r="157" spans="2:65" s="14" customFormat="1" ht="11.25">
      <c r="B157" s="165"/>
      <c r="D157" s="152" t="s">
        <v>228</v>
      </c>
      <c r="E157" s="166" t="s">
        <v>1</v>
      </c>
      <c r="F157" s="167" t="s">
        <v>1000</v>
      </c>
      <c r="H157" s="168">
        <v>1.6</v>
      </c>
      <c r="I157" s="169"/>
      <c r="L157" s="165"/>
      <c r="M157" s="170"/>
      <c r="T157" s="171"/>
      <c r="AT157" s="166" t="s">
        <v>228</v>
      </c>
      <c r="AU157" s="166" t="s">
        <v>96</v>
      </c>
      <c r="AV157" s="14" t="s">
        <v>96</v>
      </c>
      <c r="AW157" s="14" t="s">
        <v>42</v>
      </c>
      <c r="AX157" s="14" t="s">
        <v>87</v>
      </c>
      <c r="AY157" s="166" t="s">
        <v>219</v>
      </c>
    </row>
    <row r="158" spans="2:65" s="13" customFormat="1" ht="11.25">
      <c r="B158" s="158"/>
      <c r="D158" s="152" t="s">
        <v>228</v>
      </c>
      <c r="E158" s="159" t="s">
        <v>1</v>
      </c>
      <c r="F158" s="160" t="s">
        <v>242</v>
      </c>
      <c r="H158" s="161">
        <v>90.674999999999997</v>
      </c>
      <c r="I158" s="162"/>
      <c r="L158" s="158"/>
      <c r="M158" s="163"/>
      <c r="T158" s="164"/>
      <c r="AT158" s="159" t="s">
        <v>228</v>
      </c>
      <c r="AU158" s="159" t="s">
        <v>96</v>
      </c>
      <c r="AV158" s="13" t="s">
        <v>236</v>
      </c>
      <c r="AW158" s="13" t="s">
        <v>42</v>
      </c>
      <c r="AX158" s="13" t="s">
        <v>87</v>
      </c>
      <c r="AY158" s="159" t="s">
        <v>219</v>
      </c>
    </row>
    <row r="159" spans="2:65" s="12" customFormat="1" ht="11.25">
      <c r="B159" s="151"/>
      <c r="D159" s="152" t="s">
        <v>228</v>
      </c>
      <c r="E159" s="153" t="s">
        <v>1</v>
      </c>
      <c r="F159" s="154" t="s">
        <v>1001</v>
      </c>
      <c r="H159" s="153" t="s">
        <v>1</v>
      </c>
      <c r="I159" s="155"/>
      <c r="L159" s="151"/>
      <c r="M159" s="156"/>
      <c r="T159" s="157"/>
      <c r="AT159" s="153" t="s">
        <v>228</v>
      </c>
      <c r="AU159" s="153" t="s">
        <v>96</v>
      </c>
      <c r="AV159" s="12" t="s">
        <v>94</v>
      </c>
      <c r="AW159" s="12" t="s">
        <v>42</v>
      </c>
      <c r="AX159" s="12" t="s">
        <v>87</v>
      </c>
      <c r="AY159" s="153" t="s">
        <v>219</v>
      </c>
    </row>
    <row r="160" spans="2:65" s="12" customFormat="1" ht="11.25">
      <c r="B160" s="151"/>
      <c r="D160" s="152" t="s">
        <v>228</v>
      </c>
      <c r="E160" s="153" t="s">
        <v>1</v>
      </c>
      <c r="F160" s="154" t="s">
        <v>1002</v>
      </c>
      <c r="H160" s="153" t="s">
        <v>1</v>
      </c>
      <c r="I160" s="155"/>
      <c r="L160" s="151"/>
      <c r="M160" s="156"/>
      <c r="T160" s="157"/>
      <c r="AT160" s="153" t="s">
        <v>228</v>
      </c>
      <c r="AU160" s="153" t="s">
        <v>96</v>
      </c>
      <c r="AV160" s="12" t="s">
        <v>94</v>
      </c>
      <c r="AW160" s="12" t="s">
        <v>42</v>
      </c>
      <c r="AX160" s="12" t="s">
        <v>87</v>
      </c>
      <c r="AY160" s="153" t="s">
        <v>219</v>
      </c>
    </row>
    <row r="161" spans="2:65" s="14" customFormat="1" ht="11.25">
      <c r="B161" s="165"/>
      <c r="D161" s="152" t="s">
        <v>228</v>
      </c>
      <c r="E161" s="166" t="s">
        <v>1</v>
      </c>
      <c r="F161" s="167" t="s">
        <v>1003</v>
      </c>
      <c r="H161" s="168">
        <v>-4</v>
      </c>
      <c r="I161" s="169"/>
      <c r="L161" s="165"/>
      <c r="M161" s="170"/>
      <c r="T161" s="171"/>
      <c r="AT161" s="166" t="s">
        <v>228</v>
      </c>
      <c r="AU161" s="166" t="s">
        <v>96</v>
      </c>
      <c r="AV161" s="14" t="s">
        <v>96</v>
      </c>
      <c r="AW161" s="14" t="s">
        <v>42</v>
      </c>
      <c r="AX161" s="14" t="s">
        <v>87</v>
      </c>
      <c r="AY161" s="166" t="s">
        <v>219</v>
      </c>
    </row>
    <row r="162" spans="2:65" s="13" customFormat="1" ht="11.25">
      <c r="B162" s="158"/>
      <c r="D162" s="152" t="s">
        <v>228</v>
      </c>
      <c r="E162" s="159" t="s">
        <v>1</v>
      </c>
      <c r="F162" s="160" t="s">
        <v>1004</v>
      </c>
      <c r="H162" s="161">
        <v>-4</v>
      </c>
      <c r="I162" s="162"/>
      <c r="L162" s="158"/>
      <c r="M162" s="163"/>
      <c r="T162" s="164"/>
      <c r="AT162" s="159" t="s">
        <v>228</v>
      </c>
      <c r="AU162" s="159" t="s">
        <v>96</v>
      </c>
      <c r="AV162" s="13" t="s">
        <v>236</v>
      </c>
      <c r="AW162" s="13" t="s">
        <v>42</v>
      </c>
      <c r="AX162" s="13" t="s">
        <v>87</v>
      </c>
      <c r="AY162" s="159" t="s">
        <v>219</v>
      </c>
    </row>
    <row r="163" spans="2:65" s="15" customFormat="1" ht="11.25">
      <c r="B163" s="172"/>
      <c r="D163" s="152" t="s">
        <v>228</v>
      </c>
      <c r="E163" s="173" t="s">
        <v>970</v>
      </c>
      <c r="F163" s="174" t="s">
        <v>937</v>
      </c>
      <c r="H163" s="175">
        <v>86.674999999999997</v>
      </c>
      <c r="I163" s="176"/>
      <c r="L163" s="172"/>
      <c r="M163" s="177"/>
      <c r="T163" s="178"/>
      <c r="AT163" s="173" t="s">
        <v>228</v>
      </c>
      <c r="AU163" s="173" t="s">
        <v>96</v>
      </c>
      <c r="AV163" s="15" t="s">
        <v>226</v>
      </c>
      <c r="AW163" s="15" t="s">
        <v>42</v>
      </c>
      <c r="AX163" s="15" t="s">
        <v>94</v>
      </c>
      <c r="AY163" s="173" t="s">
        <v>219</v>
      </c>
    </row>
    <row r="164" spans="2:65" s="1" customFormat="1" ht="16.5" customHeight="1">
      <c r="B164" s="33"/>
      <c r="C164" s="138" t="s">
        <v>226</v>
      </c>
      <c r="D164" s="138" t="s">
        <v>221</v>
      </c>
      <c r="E164" s="139" t="s">
        <v>719</v>
      </c>
      <c r="F164" s="140" t="s">
        <v>720</v>
      </c>
      <c r="G164" s="141" t="s">
        <v>272</v>
      </c>
      <c r="H164" s="142">
        <v>14.1</v>
      </c>
      <c r="I164" s="143"/>
      <c r="J164" s="144">
        <f>ROUND(I164*H164,2)</f>
        <v>0</v>
      </c>
      <c r="K164" s="140" t="s">
        <v>254</v>
      </c>
      <c r="L164" s="33"/>
      <c r="M164" s="145" t="s">
        <v>1</v>
      </c>
      <c r="N164" s="146" t="s">
        <v>52</v>
      </c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AR164" s="149" t="s">
        <v>226</v>
      </c>
      <c r="AT164" s="149" t="s">
        <v>221</v>
      </c>
      <c r="AU164" s="149" t="s">
        <v>96</v>
      </c>
      <c r="AY164" s="17" t="s">
        <v>219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7" t="s">
        <v>94</v>
      </c>
      <c r="BK164" s="150">
        <f>ROUND(I164*H164,2)</f>
        <v>0</v>
      </c>
      <c r="BL164" s="17" t="s">
        <v>226</v>
      </c>
      <c r="BM164" s="149" t="s">
        <v>1005</v>
      </c>
    </row>
    <row r="165" spans="2:65" s="1" customFormat="1" ht="11.25">
      <c r="B165" s="33"/>
      <c r="D165" s="179" t="s">
        <v>256</v>
      </c>
      <c r="F165" s="180" t="s">
        <v>722</v>
      </c>
      <c r="I165" s="181"/>
      <c r="L165" s="33"/>
      <c r="M165" s="182"/>
      <c r="T165" s="57"/>
      <c r="AT165" s="17" t="s">
        <v>256</v>
      </c>
      <c r="AU165" s="17" t="s">
        <v>96</v>
      </c>
    </row>
    <row r="166" spans="2:65" s="12" customFormat="1" ht="11.25">
      <c r="B166" s="151"/>
      <c r="D166" s="152" t="s">
        <v>228</v>
      </c>
      <c r="E166" s="153" t="s">
        <v>1</v>
      </c>
      <c r="F166" s="154" t="s">
        <v>1006</v>
      </c>
      <c r="H166" s="153" t="s">
        <v>1</v>
      </c>
      <c r="I166" s="155"/>
      <c r="L166" s="151"/>
      <c r="M166" s="156"/>
      <c r="T166" s="157"/>
      <c r="AT166" s="153" t="s">
        <v>228</v>
      </c>
      <c r="AU166" s="153" t="s">
        <v>96</v>
      </c>
      <c r="AV166" s="12" t="s">
        <v>94</v>
      </c>
      <c r="AW166" s="12" t="s">
        <v>42</v>
      </c>
      <c r="AX166" s="12" t="s">
        <v>87</v>
      </c>
      <c r="AY166" s="153" t="s">
        <v>219</v>
      </c>
    </row>
    <row r="167" spans="2:65" s="14" customFormat="1" ht="11.25">
      <c r="B167" s="165"/>
      <c r="D167" s="152" t="s">
        <v>228</v>
      </c>
      <c r="E167" s="166" t="s">
        <v>1</v>
      </c>
      <c r="F167" s="167" t="s">
        <v>972</v>
      </c>
      <c r="H167" s="168">
        <v>12.5</v>
      </c>
      <c r="I167" s="169"/>
      <c r="L167" s="165"/>
      <c r="M167" s="170"/>
      <c r="T167" s="171"/>
      <c r="AT167" s="166" t="s">
        <v>228</v>
      </c>
      <c r="AU167" s="166" t="s">
        <v>96</v>
      </c>
      <c r="AV167" s="14" t="s">
        <v>96</v>
      </c>
      <c r="AW167" s="14" t="s">
        <v>42</v>
      </c>
      <c r="AX167" s="14" t="s">
        <v>87</v>
      </c>
      <c r="AY167" s="166" t="s">
        <v>219</v>
      </c>
    </row>
    <row r="168" spans="2:65" s="12" customFormat="1" ht="11.25">
      <c r="B168" s="151"/>
      <c r="D168" s="152" t="s">
        <v>228</v>
      </c>
      <c r="E168" s="153" t="s">
        <v>1</v>
      </c>
      <c r="F168" s="154" t="s">
        <v>1007</v>
      </c>
      <c r="H168" s="153" t="s">
        <v>1</v>
      </c>
      <c r="I168" s="155"/>
      <c r="L168" s="151"/>
      <c r="M168" s="156"/>
      <c r="T168" s="157"/>
      <c r="AT168" s="153" t="s">
        <v>228</v>
      </c>
      <c r="AU168" s="153" t="s">
        <v>96</v>
      </c>
      <c r="AV168" s="12" t="s">
        <v>94</v>
      </c>
      <c r="AW168" s="12" t="s">
        <v>42</v>
      </c>
      <c r="AX168" s="12" t="s">
        <v>87</v>
      </c>
      <c r="AY168" s="153" t="s">
        <v>219</v>
      </c>
    </row>
    <row r="169" spans="2:65" s="14" customFormat="1" ht="11.25">
      <c r="B169" s="165"/>
      <c r="D169" s="152" t="s">
        <v>228</v>
      </c>
      <c r="E169" s="166" t="s">
        <v>1</v>
      </c>
      <c r="F169" s="167" t="s">
        <v>1000</v>
      </c>
      <c r="H169" s="168">
        <v>1.6</v>
      </c>
      <c r="I169" s="169"/>
      <c r="L169" s="165"/>
      <c r="M169" s="170"/>
      <c r="T169" s="171"/>
      <c r="AT169" s="166" t="s">
        <v>228</v>
      </c>
      <c r="AU169" s="166" t="s">
        <v>96</v>
      </c>
      <c r="AV169" s="14" t="s">
        <v>96</v>
      </c>
      <c r="AW169" s="14" t="s">
        <v>42</v>
      </c>
      <c r="AX169" s="14" t="s">
        <v>87</v>
      </c>
      <c r="AY169" s="166" t="s">
        <v>219</v>
      </c>
    </row>
    <row r="170" spans="2:65" s="15" customFormat="1" ht="11.25">
      <c r="B170" s="172"/>
      <c r="D170" s="152" t="s">
        <v>228</v>
      </c>
      <c r="E170" s="173" t="s">
        <v>1</v>
      </c>
      <c r="F170" s="174" t="s">
        <v>262</v>
      </c>
      <c r="H170" s="175">
        <v>14.1</v>
      </c>
      <c r="I170" s="176"/>
      <c r="L170" s="172"/>
      <c r="M170" s="177"/>
      <c r="T170" s="178"/>
      <c r="AT170" s="173" t="s">
        <v>228</v>
      </c>
      <c r="AU170" s="173" t="s">
        <v>96</v>
      </c>
      <c r="AV170" s="15" t="s">
        <v>226</v>
      </c>
      <c r="AW170" s="15" t="s">
        <v>42</v>
      </c>
      <c r="AX170" s="15" t="s">
        <v>94</v>
      </c>
      <c r="AY170" s="173" t="s">
        <v>219</v>
      </c>
    </row>
    <row r="171" spans="2:65" s="1" customFormat="1" ht="16.5" customHeight="1">
      <c r="B171" s="33"/>
      <c r="C171" s="138" t="s">
        <v>269</v>
      </c>
      <c r="D171" s="138" t="s">
        <v>221</v>
      </c>
      <c r="E171" s="139" t="s">
        <v>729</v>
      </c>
      <c r="F171" s="140" t="s">
        <v>730</v>
      </c>
      <c r="G171" s="141" t="s">
        <v>224</v>
      </c>
      <c r="H171" s="142">
        <v>220.5</v>
      </c>
      <c r="I171" s="143"/>
      <c r="J171" s="144">
        <f>ROUND(I171*H171,2)</f>
        <v>0</v>
      </c>
      <c r="K171" s="140" t="s">
        <v>254</v>
      </c>
      <c r="L171" s="33"/>
      <c r="M171" s="145" t="s">
        <v>1</v>
      </c>
      <c r="N171" s="146" t="s">
        <v>52</v>
      </c>
      <c r="P171" s="147">
        <f>O171*H171</f>
        <v>0</v>
      </c>
      <c r="Q171" s="147">
        <v>0</v>
      </c>
      <c r="R171" s="147">
        <f>Q171*H171</f>
        <v>0</v>
      </c>
      <c r="S171" s="147">
        <v>0</v>
      </c>
      <c r="T171" s="148">
        <f>S171*H171</f>
        <v>0</v>
      </c>
      <c r="AR171" s="149" t="s">
        <v>226</v>
      </c>
      <c r="AT171" s="149" t="s">
        <v>221</v>
      </c>
      <c r="AU171" s="149" t="s">
        <v>96</v>
      </c>
      <c r="AY171" s="17" t="s">
        <v>219</v>
      </c>
      <c r="BE171" s="150">
        <f>IF(N171="základní",J171,0)</f>
        <v>0</v>
      </c>
      <c r="BF171" s="150">
        <f>IF(N171="snížená",J171,0)</f>
        <v>0</v>
      </c>
      <c r="BG171" s="150">
        <f>IF(N171="zákl. přenesená",J171,0)</f>
        <v>0</v>
      </c>
      <c r="BH171" s="150">
        <f>IF(N171="sníž. přenesená",J171,0)</f>
        <v>0</v>
      </c>
      <c r="BI171" s="150">
        <f>IF(N171="nulová",J171,0)</f>
        <v>0</v>
      </c>
      <c r="BJ171" s="17" t="s">
        <v>94</v>
      </c>
      <c r="BK171" s="150">
        <f>ROUND(I171*H171,2)</f>
        <v>0</v>
      </c>
      <c r="BL171" s="17" t="s">
        <v>226</v>
      </c>
      <c r="BM171" s="149" t="s">
        <v>1008</v>
      </c>
    </row>
    <row r="172" spans="2:65" s="1" customFormat="1" ht="11.25">
      <c r="B172" s="33"/>
      <c r="D172" s="179" t="s">
        <v>256</v>
      </c>
      <c r="F172" s="180" t="s">
        <v>732</v>
      </c>
      <c r="I172" s="181"/>
      <c r="L172" s="33"/>
      <c r="M172" s="182"/>
      <c r="T172" s="57"/>
      <c r="AT172" s="17" t="s">
        <v>256</v>
      </c>
      <c r="AU172" s="17" t="s">
        <v>96</v>
      </c>
    </row>
    <row r="173" spans="2:65" s="12" customFormat="1" ht="22.5">
      <c r="B173" s="151"/>
      <c r="D173" s="152" t="s">
        <v>228</v>
      </c>
      <c r="E173" s="153" t="s">
        <v>1</v>
      </c>
      <c r="F173" s="154" t="s">
        <v>1009</v>
      </c>
      <c r="H173" s="153" t="s">
        <v>1</v>
      </c>
      <c r="I173" s="155"/>
      <c r="L173" s="151"/>
      <c r="M173" s="156"/>
      <c r="T173" s="157"/>
      <c r="AT173" s="153" t="s">
        <v>228</v>
      </c>
      <c r="AU173" s="153" t="s">
        <v>96</v>
      </c>
      <c r="AV173" s="12" t="s">
        <v>94</v>
      </c>
      <c r="AW173" s="12" t="s">
        <v>42</v>
      </c>
      <c r="AX173" s="12" t="s">
        <v>87</v>
      </c>
      <c r="AY173" s="153" t="s">
        <v>219</v>
      </c>
    </row>
    <row r="174" spans="2:65" s="14" customFormat="1" ht="11.25">
      <c r="B174" s="165"/>
      <c r="D174" s="152" t="s">
        <v>228</v>
      </c>
      <c r="E174" s="166" t="s">
        <v>1</v>
      </c>
      <c r="F174" s="167" t="s">
        <v>1010</v>
      </c>
      <c r="H174" s="168">
        <v>8</v>
      </c>
      <c r="I174" s="169"/>
      <c r="L174" s="165"/>
      <c r="M174" s="170"/>
      <c r="T174" s="171"/>
      <c r="AT174" s="166" t="s">
        <v>228</v>
      </c>
      <c r="AU174" s="166" t="s">
        <v>96</v>
      </c>
      <c r="AV174" s="14" t="s">
        <v>96</v>
      </c>
      <c r="AW174" s="14" t="s">
        <v>42</v>
      </c>
      <c r="AX174" s="14" t="s">
        <v>87</v>
      </c>
      <c r="AY174" s="166" t="s">
        <v>219</v>
      </c>
    </row>
    <row r="175" spans="2:65" s="14" customFormat="1" ht="11.25">
      <c r="B175" s="165"/>
      <c r="D175" s="152" t="s">
        <v>228</v>
      </c>
      <c r="E175" s="166" t="s">
        <v>1</v>
      </c>
      <c r="F175" s="167" t="s">
        <v>1011</v>
      </c>
      <c r="H175" s="168">
        <v>11</v>
      </c>
      <c r="I175" s="169"/>
      <c r="L175" s="165"/>
      <c r="M175" s="170"/>
      <c r="T175" s="171"/>
      <c r="AT175" s="166" t="s">
        <v>228</v>
      </c>
      <c r="AU175" s="166" t="s">
        <v>96</v>
      </c>
      <c r="AV175" s="14" t="s">
        <v>96</v>
      </c>
      <c r="AW175" s="14" t="s">
        <v>42</v>
      </c>
      <c r="AX175" s="14" t="s">
        <v>87</v>
      </c>
      <c r="AY175" s="166" t="s">
        <v>219</v>
      </c>
    </row>
    <row r="176" spans="2:65" s="14" customFormat="1" ht="11.25">
      <c r="B176" s="165"/>
      <c r="D176" s="152" t="s">
        <v>228</v>
      </c>
      <c r="E176" s="166" t="s">
        <v>1</v>
      </c>
      <c r="F176" s="167" t="s">
        <v>1012</v>
      </c>
      <c r="H176" s="168">
        <v>10.5</v>
      </c>
      <c r="I176" s="169"/>
      <c r="L176" s="165"/>
      <c r="M176" s="170"/>
      <c r="T176" s="171"/>
      <c r="AT176" s="166" t="s">
        <v>228</v>
      </c>
      <c r="AU176" s="166" t="s">
        <v>96</v>
      </c>
      <c r="AV176" s="14" t="s">
        <v>96</v>
      </c>
      <c r="AW176" s="14" t="s">
        <v>42</v>
      </c>
      <c r="AX176" s="14" t="s">
        <v>87</v>
      </c>
      <c r="AY176" s="166" t="s">
        <v>219</v>
      </c>
    </row>
    <row r="177" spans="2:65" s="14" customFormat="1" ht="11.25">
      <c r="B177" s="165"/>
      <c r="D177" s="152" t="s">
        <v>228</v>
      </c>
      <c r="E177" s="166" t="s">
        <v>1</v>
      </c>
      <c r="F177" s="167" t="s">
        <v>1013</v>
      </c>
      <c r="H177" s="168">
        <v>191</v>
      </c>
      <c r="I177" s="169"/>
      <c r="L177" s="165"/>
      <c r="M177" s="170"/>
      <c r="T177" s="171"/>
      <c r="AT177" s="166" t="s">
        <v>228</v>
      </c>
      <c r="AU177" s="166" t="s">
        <v>96</v>
      </c>
      <c r="AV177" s="14" t="s">
        <v>96</v>
      </c>
      <c r="AW177" s="14" t="s">
        <v>42</v>
      </c>
      <c r="AX177" s="14" t="s">
        <v>87</v>
      </c>
      <c r="AY177" s="166" t="s">
        <v>219</v>
      </c>
    </row>
    <row r="178" spans="2:65" s="15" customFormat="1" ht="11.25">
      <c r="B178" s="172"/>
      <c r="D178" s="152" t="s">
        <v>228</v>
      </c>
      <c r="E178" s="173" t="s">
        <v>1</v>
      </c>
      <c r="F178" s="174" t="s">
        <v>262</v>
      </c>
      <c r="H178" s="175">
        <v>220.5</v>
      </c>
      <c r="I178" s="176"/>
      <c r="L178" s="172"/>
      <c r="M178" s="177"/>
      <c r="T178" s="178"/>
      <c r="AT178" s="173" t="s">
        <v>228</v>
      </c>
      <c r="AU178" s="173" t="s">
        <v>96</v>
      </c>
      <c r="AV178" s="15" t="s">
        <v>226</v>
      </c>
      <c r="AW178" s="15" t="s">
        <v>42</v>
      </c>
      <c r="AX178" s="15" t="s">
        <v>94</v>
      </c>
      <c r="AY178" s="173" t="s">
        <v>219</v>
      </c>
    </row>
    <row r="179" spans="2:65" s="1" customFormat="1" ht="16.5" customHeight="1">
      <c r="B179" s="33"/>
      <c r="C179" s="138" t="s">
        <v>277</v>
      </c>
      <c r="D179" s="138" t="s">
        <v>221</v>
      </c>
      <c r="E179" s="139" t="s">
        <v>317</v>
      </c>
      <c r="F179" s="140" t="s">
        <v>318</v>
      </c>
      <c r="G179" s="141" t="s">
        <v>319</v>
      </c>
      <c r="H179" s="142">
        <v>156.01499999999999</v>
      </c>
      <c r="I179" s="143"/>
      <c r="J179" s="144">
        <f>ROUND(I179*H179,2)</f>
        <v>0</v>
      </c>
      <c r="K179" s="140" t="s">
        <v>225</v>
      </c>
      <c r="L179" s="33"/>
      <c r="M179" s="145" t="s">
        <v>1</v>
      </c>
      <c r="N179" s="146" t="s">
        <v>52</v>
      </c>
      <c r="P179" s="147">
        <f>O179*H179</f>
        <v>0</v>
      </c>
      <c r="Q179" s="147">
        <v>0</v>
      </c>
      <c r="R179" s="147">
        <f>Q179*H179</f>
        <v>0</v>
      </c>
      <c r="S179" s="147">
        <v>0</v>
      </c>
      <c r="T179" s="148">
        <f>S179*H179</f>
        <v>0</v>
      </c>
      <c r="AR179" s="149" t="s">
        <v>226</v>
      </c>
      <c r="AT179" s="149" t="s">
        <v>221</v>
      </c>
      <c r="AU179" s="149" t="s">
        <v>96</v>
      </c>
      <c r="AY179" s="17" t="s">
        <v>219</v>
      </c>
      <c r="BE179" s="150">
        <f>IF(N179="základní",J179,0)</f>
        <v>0</v>
      </c>
      <c r="BF179" s="150">
        <f>IF(N179="snížená",J179,0)</f>
        <v>0</v>
      </c>
      <c r="BG179" s="150">
        <f>IF(N179="zákl. přenesená",J179,0)</f>
        <v>0</v>
      </c>
      <c r="BH179" s="150">
        <f>IF(N179="sníž. přenesená",J179,0)</f>
        <v>0</v>
      </c>
      <c r="BI179" s="150">
        <f>IF(N179="nulová",J179,0)</f>
        <v>0</v>
      </c>
      <c r="BJ179" s="17" t="s">
        <v>94</v>
      </c>
      <c r="BK179" s="150">
        <f>ROUND(I179*H179,2)</f>
        <v>0</v>
      </c>
      <c r="BL179" s="17" t="s">
        <v>226</v>
      </c>
      <c r="BM179" s="149" t="s">
        <v>1014</v>
      </c>
    </row>
    <row r="180" spans="2:65" s="14" customFormat="1" ht="11.25">
      <c r="B180" s="165"/>
      <c r="D180" s="152" t="s">
        <v>228</v>
      </c>
      <c r="E180" s="166" t="s">
        <v>1</v>
      </c>
      <c r="F180" s="167" t="s">
        <v>1015</v>
      </c>
      <c r="H180" s="168">
        <v>156.01499999999999</v>
      </c>
      <c r="I180" s="169"/>
      <c r="L180" s="165"/>
      <c r="M180" s="170"/>
      <c r="T180" s="171"/>
      <c r="AT180" s="166" t="s">
        <v>228</v>
      </c>
      <c r="AU180" s="166" t="s">
        <v>96</v>
      </c>
      <c r="AV180" s="14" t="s">
        <v>96</v>
      </c>
      <c r="AW180" s="14" t="s">
        <v>42</v>
      </c>
      <c r="AX180" s="14" t="s">
        <v>94</v>
      </c>
      <c r="AY180" s="166" t="s">
        <v>219</v>
      </c>
    </row>
    <row r="181" spans="2:65" s="1" customFormat="1" ht="16.5" customHeight="1">
      <c r="B181" s="33"/>
      <c r="C181" s="138" t="s">
        <v>288</v>
      </c>
      <c r="D181" s="138" t="s">
        <v>221</v>
      </c>
      <c r="E181" s="139" t="s">
        <v>346</v>
      </c>
      <c r="F181" s="140" t="s">
        <v>347</v>
      </c>
      <c r="G181" s="141" t="s">
        <v>272</v>
      </c>
      <c r="H181" s="142">
        <v>86.674999999999997</v>
      </c>
      <c r="I181" s="143"/>
      <c r="J181" s="144">
        <f>ROUND(I181*H181,2)</f>
        <v>0</v>
      </c>
      <c r="K181" s="140" t="s">
        <v>254</v>
      </c>
      <c r="L181" s="33"/>
      <c r="M181" s="145" t="s">
        <v>1</v>
      </c>
      <c r="N181" s="146" t="s">
        <v>52</v>
      </c>
      <c r="P181" s="147">
        <f>O181*H181</f>
        <v>0</v>
      </c>
      <c r="Q181" s="147">
        <v>0</v>
      </c>
      <c r="R181" s="147">
        <f>Q181*H181</f>
        <v>0</v>
      </c>
      <c r="S181" s="147">
        <v>0</v>
      </c>
      <c r="T181" s="148">
        <f>S181*H181</f>
        <v>0</v>
      </c>
      <c r="AR181" s="149" t="s">
        <v>226</v>
      </c>
      <c r="AT181" s="149" t="s">
        <v>221</v>
      </c>
      <c r="AU181" s="149" t="s">
        <v>96</v>
      </c>
      <c r="AY181" s="17" t="s">
        <v>219</v>
      </c>
      <c r="BE181" s="150">
        <f>IF(N181="základní",J181,0)</f>
        <v>0</v>
      </c>
      <c r="BF181" s="150">
        <f>IF(N181="snížená",J181,0)</f>
        <v>0</v>
      </c>
      <c r="BG181" s="150">
        <f>IF(N181="zákl. přenesená",J181,0)</f>
        <v>0</v>
      </c>
      <c r="BH181" s="150">
        <f>IF(N181="sníž. přenesená",J181,0)</f>
        <v>0</v>
      </c>
      <c r="BI181" s="150">
        <f>IF(N181="nulová",J181,0)</f>
        <v>0</v>
      </c>
      <c r="BJ181" s="17" t="s">
        <v>94</v>
      </c>
      <c r="BK181" s="150">
        <f>ROUND(I181*H181,2)</f>
        <v>0</v>
      </c>
      <c r="BL181" s="17" t="s">
        <v>226</v>
      </c>
      <c r="BM181" s="149" t="s">
        <v>1016</v>
      </c>
    </row>
    <row r="182" spans="2:65" s="1" customFormat="1" ht="11.25">
      <c r="B182" s="33"/>
      <c r="D182" s="179" t="s">
        <v>256</v>
      </c>
      <c r="F182" s="180" t="s">
        <v>349</v>
      </c>
      <c r="I182" s="181"/>
      <c r="L182" s="33"/>
      <c r="M182" s="182"/>
      <c r="T182" s="57"/>
      <c r="AT182" s="17" t="s">
        <v>256</v>
      </c>
      <c r="AU182" s="17" t="s">
        <v>96</v>
      </c>
    </row>
    <row r="183" spans="2:65" s="12" customFormat="1" ht="11.25">
      <c r="B183" s="151"/>
      <c r="D183" s="152" t="s">
        <v>228</v>
      </c>
      <c r="E183" s="153" t="s">
        <v>1</v>
      </c>
      <c r="F183" s="154" t="s">
        <v>750</v>
      </c>
      <c r="H183" s="153" t="s">
        <v>1</v>
      </c>
      <c r="I183" s="155"/>
      <c r="L183" s="151"/>
      <c r="M183" s="156"/>
      <c r="T183" s="157"/>
      <c r="AT183" s="153" t="s">
        <v>228</v>
      </c>
      <c r="AU183" s="153" t="s">
        <v>96</v>
      </c>
      <c r="AV183" s="12" t="s">
        <v>94</v>
      </c>
      <c r="AW183" s="12" t="s">
        <v>42</v>
      </c>
      <c r="AX183" s="12" t="s">
        <v>87</v>
      </c>
      <c r="AY183" s="153" t="s">
        <v>219</v>
      </c>
    </row>
    <row r="184" spans="2:65" s="14" customFormat="1" ht="11.25">
      <c r="B184" s="165"/>
      <c r="D184" s="152" t="s">
        <v>228</v>
      </c>
      <c r="E184" s="166" t="s">
        <v>1</v>
      </c>
      <c r="F184" s="167" t="s">
        <v>970</v>
      </c>
      <c r="H184" s="168">
        <v>86.674999999999997</v>
      </c>
      <c r="I184" s="169"/>
      <c r="L184" s="165"/>
      <c r="M184" s="170"/>
      <c r="T184" s="171"/>
      <c r="AT184" s="166" t="s">
        <v>228</v>
      </c>
      <c r="AU184" s="166" t="s">
        <v>96</v>
      </c>
      <c r="AV184" s="14" t="s">
        <v>96</v>
      </c>
      <c r="AW184" s="14" t="s">
        <v>42</v>
      </c>
      <c r="AX184" s="14" t="s">
        <v>94</v>
      </c>
      <c r="AY184" s="166" t="s">
        <v>219</v>
      </c>
    </row>
    <row r="185" spans="2:65" s="1" customFormat="1" ht="24.2" customHeight="1">
      <c r="B185" s="33"/>
      <c r="C185" s="138" t="s">
        <v>295</v>
      </c>
      <c r="D185" s="138" t="s">
        <v>221</v>
      </c>
      <c r="E185" s="139" t="s">
        <v>751</v>
      </c>
      <c r="F185" s="140" t="s">
        <v>752</v>
      </c>
      <c r="G185" s="141" t="s">
        <v>224</v>
      </c>
      <c r="H185" s="142">
        <v>8</v>
      </c>
      <c r="I185" s="143"/>
      <c r="J185" s="144">
        <f>ROUND(I185*H185,2)</f>
        <v>0</v>
      </c>
      <c r="K185" s="140" t="s">
        <v>254</v>
      </c>
      <c r="L185" s="33"/>
      <c r="M185" s="145" t="s">
        <v>1</v>
      </c>
      <c r="N185" s="146" t="s">
        <v>52</v>
      </c>
      <c r="P185" s="147">
        <f>O185*H185</f>
        <v>0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AR185" s="149" t="s">
        <v>226</v>
      </c>
      <c r="AT185" s="149" t="s">
        <v>221</v>
      </c>
      <c r="AU185" s="149" t="s">
        <v>96</v>
      </c>
      <c r="AY185" s="17" t="s">
        <v>219</v>
      </c>
      <c r="BE185" s="150">
        <f>IF(N185="základní",J185,0)</f>
        <v>0</v>
      </c>
      <c r="BF185" s="150">
        <f>IF(N185="snížená",J185,0)</f>
        <v>0</v>
      </c>
      <c r="BG185" s="150">
        <f>IF(N185="zákl. přenesená",J185,0)</f>
        <v>0</v>
      </c>
      <c r="BH185" s="150">
        <f>IF(N185="sníž. přenesená",J185,0)</f>
        <v>0</v>
      </c>
      <c r="BI185" s="150">
        <f>IF(N185="nulová",J185,0)</f>
        <v>0</v>
      </c>
      <c r="BJ185" s="17" t="s">
        <v>94</v>
      </c>
      <c r="BK185" s="150">
        <f>ROUND(I185*H185,2)</f>
        <v>0</v>
      </c>
      <c r="BL185" s="17" t="s">
        <v>226</v>
      </c>
      <c r="BM185" s="149" t="s">
        <v>1017</v>
      </c>
    </row>
    <row r="186" spans="2:65" s="1" customFormat="1" ht="11.25">
      <c r="B186" s="33"/>
      <c r="D186" s="179" t="s">
        <v>256</v>
      </c>
      <c r="F186" s="180" t="s">
        <v>754</v>
      </c>
      <c r="I186" s="181"/>
      <c r="L186" s="33"/>
      <c r="M186" s="182"/>
      <c r="T186" s="57"/>
      <c r="AT186" s="17" t="s">
        <v>256</v>
      </c>
      <c r="AU186" s="17" t="s">
        <v>96</v>
      </c>
    </row>
    <row r="187" spans="2:65" s="12" customFormat="1" ht="11.25">
      <c r="B187" s="151"/>
      <c r="D187" s="152" t="s">
        <v>228</v>
      </c>
      <c r="E187" s="153" t="s">
        <v>1</v>
      </c>
      <c r="F187" s="154" t="s">
        <v>1018</v>
      </c>
      <c r="H187" s="153" t="s">
        <v>1</v>
      </c>
      <c r="I187" s="155"/>
      <c r="L187" s="151"/>
      <c r="M187" s="156"/>
      <c r="T187" s="157"/>
      <c r="AT187" s="153" t="s">
        <v>228</v>
      </c>
      <c r="AU187" s="153" t="s">
        <v>96</v>
      </c>
      <c r="AV187" s="12" t="s">
        <v>94</v>
      </c>
      <c r="AW187" s="12" t="s">
        <v>42</v>
      </c>
      <c r="AX187" s="12" t="s">
        <v>87</v>
      </c>
      <c r="AY187" s="153" t="s">
        <v>219</v>
      </c>
    </row>
    <row r="188" spans="2:65" s="14" customFormat="1" ht="11.25">
      <c r="B188" s="165"/>
      <c r="D188" s="152" t="s">
        <v>228</v>
      </c>
      <c r="E188" s="166" t="s">
        <v>1</v>
      </c>
      <c r="F188" s="167" t="s">
        <v>1019</v>
      </c>
      <c r="H188" s="168">
        <v>8</v>
      </c>
      <c r="I188" s="169"/>
      <c r="L188" s="165"/>
      <c r="M188" s="170"/>
      <c r="T188" s="171"/>
      <c r="AT188" s="166" t="s">
        <v>228</v>
      </c>
      <c r="AU188" s="166" t="s">
        <v>96</v>
      </c>
      <c r="AV188" s="14" t="s">
        <v>96</v>
      </c>
      <c r="AW188" s="14" t="s">
        <v>42</v>
      </c>
      <c r="AX188" s="14" t="s">
        <v>87</v>
      </c>
      <c r="AY188" s="166" t="s">
        <v>219</v>
      </c>
    </row>
    <row r="189" spans="2:65" s="15" customFormat="1" ht="11.25">
      <c r="B189" s="172"/>
      <c r="D189" s="152" t="s">
        <v>228</v>
      </c>
      <c r="E189" s="173" t="s">
        <v>969</v>
      </c>
      <c r="F189" s="174" t="s">
        <v>262</v>
      </c>
      <c r="H189" s="175">
        <v>8</v>
      </c>
      <c r="I189" s="176"/>
      <c r="L189" s="172"/>
      <c r="M189" s="177"/>
      <c r="T189" s="178"/>
      <c r="AT189" s="173" t="s">
        <v>228</v>
      </c>
      <c r="AU189" s="173" t="s">
        <v>96</v>
      </c>
      <c r="AV189" s="15" t="s">
        <v>226</v>
      </c>
      <c r="AW189" s="15" t="s">
        <v>42</v>
      </c>
      <c r="AX189" s="15" t="s">
        <v>94</v>
      </c>
      <c r="AY189" s="173" t="s">
        <v>219</v>
      </c>
    </row>
    <row r="190" spans="2:65" s="11" customFormat="1" ht="22.9" customHeight="1">
      <c r="B190" s="126"/>
      <c r="D190" s="127" t="s">
        <v>86</v>
      </c>
      <c r="E190" s="136" t="s">
        <v>269</v>
      </c>
      <c r="F190" s="136" t="s">
        <v>757</v>
      </c>
      <c r="I190" s="129"/>
      <c r="J190" s="137">
        <f>BK190</f>
        <v>0</v>
      </c>
      <c r="L190" s="126"/>
      <c r="M190" s="131"/>
      <c r="P190" s="132">
        <f>SUM(P191:P214)</f>
        <v>0</v>
      </c>
      <c r="R190" s="132">
        <f>SUM(R191:R214)</f>
        <v>59.133000000000003</v>
      </c>
      <c r="T190" s="133">
        <f>SUM(T191:T214)</f>
        <v>0</v>
      </c>
      <c r="AR190" s="127" t="s">
        <v>94</v>
      </c>
      <c r="AT190" s="134" t="s">
        <v>86</v>
      </c>
      <c r="AU190" s="134" t="s">
        <v>94</v>
      </c>
      <c r="AY190" s="127" t="s">
        <v>219</v>
      </c>
      <c r="BK190" s="135">
        <f>SUM(BK191:BK214)</f>
        <v>0</v>
      </c>
    </row>
    <row r="191" spans="2:65" s="1" customFormat="1" ht="16.5" customHeight="1">
      <c r="B191" s="33"/>
      <c r="C191" s="138" t="s">
        <v>301</v>
      </c>
      <c r="D191" s="138" t="s">
        <v>221</v>
      </c>
      <c r="E191" s="139" t="s">
        <v>758</v>
      </c>
      <c r="F191" s="140" t="s">
        <v>759</v>
      </c>
      <c r="G191" s="141" t="s">
        <v>224</v>
      </c>
      <c r="H191" s="142">
        <v>8</v>
      </c>
      <c r="I191" s="143"/>
      <c r="J191" s="144">
        <f>ROUND(I191*H191,2)</f>
        <v>0</v>
      </c>
      <c r="K191" s="140" t="s">
        <v>254</v>
      </c>
      <c r="L191" s="33"/>
      <c r="M191" s="145" t="s">
        <v>1</v>
      </c>
      <c r="N191" s="146" t="s">
        <v>52</v>
      </c>
      <c r="P191" s="147">
        <f>O191*H191</f>
        <v>0</v>
      </c>
      <c r="Q191" s="147">
        <v>0</v>
      </c>
      <c r="R191" s="147">
        <f>Q191*H191</f>
        <v>0</v>
      </c>
      <c r="S191" s="147">
        <v>0</v>
      </c>
      <c r="T191" s="148">
        <f>S191*H191</f>
        <v>0</v>
      </c>
      <c r="AR191" s="149" t="s">
        <v>226</v>
      </c>
      <c r="AT191" s="149" t="s">
        <v>221</v>
      </c>
      <c r="AU191" s="149" t="s">
        <v>96</v>
      </c>
      <c r="AY191" s="17" t="s">
        <v>219</v>
      </c>
      <c r="BE191" s="150">
        <f>IF(N191="základní",J191,0)</f>
        <v>0</v>
      </c>
      <c r="BF191" s="150">
        <f>IF(N191="snížená",J191,0)</f>
        <v>0</v>
      </c>
      <c r="BG191" s="150">
        <f>IF(N191="zákl. přenesená",J191,0)</f>
        <v>0</v>
      </c>
      <c r="BH191" s="150">
        <f>IF(N191="sníž. přenesená",J191,0)</f>
        <v>0</v>
      </c>
      <c r="BI191" s="150">
        <f>IF(N191="nulová",J191,0)</f>
        <v>0</v>
      </c>
      <c r="BJ191" s="17" t="s">
        <v>94</v>
      </c>
      <c r="BK191" s="150">
        <f>ROUND(I191*H191,2)</f>
        <v>0</v>
      </c>
      <c r="BL191" s="17" t="s">
        <v>226</v>
      </c>
      <c r="BM191" s="149" t="s">
        <v>1020</v>
      </c>
    </row>
    <row r="192" spans="2:65" s="1" customFormat="1" ht="11.25">
      <c r="B192" s="33"/>
      <c r="D192" s="179" t="s">
        <v>256</v>
      </c>
      <c r="F192" s="180" t="s">
        <v>761</v>
      </c>
      <c r="I192" s="181"/>
      <c r="L192" s="33"/>
      <c r="M192" s="182"/>
      <c r="T192" s="57"/>
      <c r="AT192" s="17" t="s">
        <v>256</v>
      </c>
      <c r="AU192" s="17" t="s">
        <v>96</v>
      </c>
    </row>
    <row r="193" spans="2:65" s="12" customFormat="1" ht="11.25">
      <c r="B193" s="151"/>
      <c r="D193" s="152" t="s">
        <v>228</v>
      </c>
      <c r="E193" s="153" t="s">
        <v>1</v>
      </c>
      <c r="F193" s="154" t="s">
        <v>1021</v>
      </c>
      <c r="H193" s="153" t="s">
        <v>1</v>
      </c>
      <c r="I193" s="155"/>
      <c r="L193" s="151"/>
      <c r="M193" s="156"/>
      <c r="T193" s="157"/>
      <c r="AT193" s="153" t="s">
        <v>228</v>
      </c>
      <c r="AU193" s="153" t="s">
        <v>96</v>
      </c>
      <c r="AV193" s="12" t="s">
        <v>94</v>
      </c>
      <c r="AW193" s="12" t="s">
        <v>42</v>
      </c>
      <c r="AX193" s="12" t="s">
        <v>87</v>
      </c>
      <c r="AY193" s="153" t="s">
        <v>219</v>
      </c>
    </row>
    <row r="194" spans="2:65" s="14" customFormat="1" ht="11.25">
      <c r="B194" s="165"/>
      <c r="D194" s="152" t="s">
        <v>228</v>
      </c>
      <c r="E194" s="166" t="s">
        <v>1</v>
      </c>
      <c r="F194" s="167" t="s">
        <v>1010</v>
      </c>
      <c r="H194" s="168">
        <v>8</v>
      </c>
      <c r="I194" s="169"/>
      <c r="L194" s="165"/>
      <c r="M194" s="170"/>
      <c r="T194" s="171"/>
      <c r="AT194" s="166" t="s">
        <v>228</v>
      </c>
      <c r="AU194" s="166" t="s">
        <v>96</v>
      </c>
      <c r="AV194" s="14" t="s">
        <v>96</v>
      </c>
      <c r="AW194" s="14" t="s">
        <v>42</v>
      </c>
      <c r="AX194" s="14" t="s">
        <v>87</v>
      </c>
      <c r="AY194" s="166" t="s">
        <v>219</v>
      </c>
    </row>
    <row r="195" spans="2:65" s="15" customFormat="1" ht="11.25">
      <c r="B195" s="172"/>
      <c r="D195" s="152" t="s">
        <v>228</v>
      </c>
      <c r="E195" s="173" t="s">
        <v>1</v>
      </c>
      <c r="F195" s="174" t="s">
        <v>262</v>
      </c>
      <c r="H195" s="175">
        <v>8</v>
      </c>
      <c r="I195" s="176"/>
      <c r="L195" s="172"/>
      <c r="M195" s="177"/>
      <c r="T195" s="178"/>
      <c r="AT195" s="173" t="s">
        <v>228</v>
      </c>
      <c r="AU195" s="173" t="s">
        <v>96</v>
      </c>
      <c r="AV195" s="15" t="s">
        <v>226</v>
      </c>
      <c r="AW195" s="15" t="s">
        <v>42</v>
      </c>
      <c r="AX195" s="15" t="s">
        <v>94</v>
      </c>
      <c r="AY195" s="173" t="s">
        <v>219</v>
      </c>
    </row>
    <row r="196" spans="2:65" s="1" customFormat="1" ht="16.5" customHeight="1">
      <c r="B196" s="33"/>
      <c r="C196" s="138" t="s">
        <v>170</v>
      </c>
      <c r="D196" s="138" t="s">
        <v>221</v>
      </c>
      <c r="E196" s="139" t="s">
        <v>1022</v>
      </c>
      <c r="F196" s="140" t="s">
        <v>1023</v>
      </c>
      <c r="G196" s="141" t="s">
        <v>224</v>
      </c>
      <c r="H196" s="142">
        <v>21.5</v>
      </c>
      <c r="I196" s="143"/>
      <c r="J196" s="144">
        <f>ROUND(I196*H196,2)</f>
        <v>0</v>
      </c>
      <c r="K196" s="140" t="s">
        <v>254</v>
      </c>
      <c r="L196" s="33"/>
      <c r="M196" s="145" t="s">
        <v>1</v>
      </c>
      <c r="N196" s="146" t="s">
        <v>52</v>
      </c>
      <c r="P196" s="147">
        <f>O196*H196</f>
        <v>0</v>
      </c>
      <c r="Q196" s="147">
        <v>0</v>
      </c>
      <c r="R196" s="147">
        <f>Q196*H196</f>
        <v>0</v>
      </c>
      <c r="S196" s="147">
        <v>0</v>
      </c>
      <c r="T196" s="148">
        <f>S196*H196</f>
        <v>0</v>
      </c>
      <c r="AR196" s="149" t="s">
        <v>226</v>
      </c>
      <c r="AT196" s="149" t="s">
        <v>221</v>
      </c>
      <c r="AU196" s="149" t="s">
        <v>96</v>
      </c>
      <c r="AY196" s="17" t="s">
        <v>219</v>
      </c>
      <c r="BE196" s="150">
        <f>IF(N196="základní",J196,0)</f>
        <v>0</v>
      </c>
      <c r="BF196" s="150">
        <f>IF(N196="snížená",J196,0)</f>
        <v>0</v>
      </c>
      <c r="BG196" s="150">
        <f>IF(N196="zákl. přenesená",J196,0)</f>
        <v>0</v>
      </c>
      <c r="BH196" s="150">
        <f>IF(N196="sníž. přenesená",J196,0)</f>
        <v>0</v>
      </c>
      <c r="BI196" s="150">
        <f>IF(N196="nulová",J196,0)</f>
        <v>0</v>
      </c>
      <c r="BJ196" s="17" t="s">
        <v>94</v>
      </c>
      <c r="BK196" s="150">
        <f>ROUND(I196*H196,2)</f>
        <v>0</v>
      </c>
      <c r="BL196" s="17" t="s">
        <v>226</v>
      </c>
      <c r="BM196" s="149" t="s">
        <v>1024</v>
      </c>
    </row>
    <row r="197" spans="2:65" s="1" customFormat="1" ht="11.25">
      <c r="B197" s="33"/>
      <c r="D197" s="179" t="s">
        <v>256</v>
      </c>
      <c r="F197" s="180" t="s">
        <v>1025</v>
      </c>
      <c r="I197" s="181"/>
      <c r="L197" s="33"/>
      <c r="M197" s="182"/>
      <c r="T197" s="57"/>
      <c r="AT197" s="17" t="s">
        <v>256</v>
      </c>
      <c r="AU197" s="17" t="s">
        <v>96</v>
      </c>
    </row>
    <row r="198" spans="2:65" s="14" customFormat="1" ht="11.25">
      <c r="B198" s="165"/>
      <c r="D198" s="152" t="s">
        <v>228</v>
      </c>
      <c r="E198" s="166" t="s">
        <v>1</v>
      </c>
      <c r="F198" s="167" t="s">
        <v>1011</v>
      </c>
      <c r="H198" s="168">
        <v>11</v>
      </c>
      <c r="I198" s="169"/>
      <c r="L198" s="165"/>
      <c r="M198" s="170"/>
      <c r="T198" s="171"/>
      <c r="AT198" s="166" t="s">
        <v>228</v>
      </c>
      <c r="AU198" s="166" t="s">
        <v>96</v>
      </c>
      <c r="AV198" s="14" t="s">
        <v>96</v>
      </c>
      <c r="AW198" s="14" t="s">
        <v>42</v>
      </c>
      <c r="AX198" s="14" t="s">
        <v>87</v>
      </c>
      <c r="AY198" s="166" t="s">
        <v>219</v>
      </c>
    </row>
    <row r="199" spans="2:65" s="14" customFormat="1" ht="11.25">
      <c r="B199" s="165"/>
      <c r="D199" s="152" t="s">
        <v>228</v>
      </c>
      <c r="E199" s="166" t="s">
        <v>1</v>
      </c>
      <c r="F199" s="167" t="s">
        <v>1012</v>
      </c>
      <c r="H199" s="168">
        <v>10.5</v>
      </c>
      <c r="I199" s="169"/>
      <c r="L199" s="165"/>
      <c r="M199" s="170"/>
      <c r="T199" s="171"/>
      <c r="AT199" s="166" t="s">
        <v>228</v>
      </c>
      <c r="AU199" s="166" t="s">
        <v>96</v>
      </c>
      <c r="AV199" s="14" t="s">
        <v>96</v>
      </c>
      <c r="AW199" s="14" t="s">
        <v>42</v>
      </c>
      <c r="AX199" s="14" t="s">
        <v>87</v>
      </c>
      <c r="AY199" s="166" t="s">
        <v>219</v>
      </c>
    </row>
    <row r="200" spans="2:65" s="15" customFormat="1" ht="11.25">
      <c r="B200" s="172"/>
      <c r="D200" s="152" t="s">
        <v>228</v>
      </c>
      <c r="E200" s="173" t="s">
        <v>1</v>
      </c>
      <c r="F200" s="174" t="s">
        <v>262</v>
      </c>
      <c r="H200" s="175">
        <v>21.5</v>
      </c>
      <c r="I200" s="176"/>
      <c r="L200" s="172"/>
      <c r="M200" s="177"/>
      <c r="T200" s="178"/>
      <c r="AT200" s="173" t="s">
        <v>228</v>
      </c>
      <c r="AU200" s="173" t="s">
        <v>96</v>
      </c>
      <c r="AV200" s="15" t="s">
        <v>226</v>
      </c>
      <c r="AW200" s="15" t="s">
        <v>42</v>
      </c>
      <c r="AX200" s="15" t="s">
        <v>94</v>
      </c>
      <c r="AY200" s="173" t="s">
        <v>219</v>
      </c>
    </row>
    <row r="201" spans="2:65" s="1" customFormat="1" ht="16.5" customHeight="1">
      <c r="B201" s="33"/>
      <c r="C201" s="138" t="s">
        <v>323</v>
      </c>
      <c r="D201" s="138" t="s">
        <v>221</v>
      </c>
      <c r="E201" s="139" t="s">
        <v>1026</v>
      </c>
      <c r="F201" s="140" t="s">
        <v>1027</v>
      </c>
      <c r="G201" s="141" t="s">
        <v>224</v>
      </c>
      <c r="H201" s="142">
        <v>191</v>
      </c>
      <c r="I201" s="143"/>
      <c r="J201" s="144">
        <f>ROUND(I201*H201,2)</f>
        <v>0</v>
      </c>
      <c r="K201" s="140" t="s">
        <v>254</v>
      </c>
      <c r="L201" s="33"/>
      <c r="M201" s="145" t="s">
        <v>1</v>
      </c>
      <c r="N201" s="146" t="s">
        <v>52</v>
      </c>
      <c r="P201" s="147">
        <f>O201*H201</f>
        <v>0</v>
      </c>
      <c r="Q201" s="147">
        <v>0</v>
      </c>
      <c r="R201" s="147">
        <f>Q201*H201</f>
        <v>0</v>
      </c>
      <c r="S201" s="147">
        <v>0</v>
      </c>
      <c r="T201" s="148">
        <f>S201*H201</f>
        <v>0</v>
      </c>
      <c r="AR201" s="149" t="s">
        <v>226</v>
      </c>
      <c r="AT201" s="149" t="s">
        <v>221</v>
      </c>
      <c r="AU201" s="149" t="s">
        <v>96</v>
      </c>
      <c r="AY201" s="17" t="s">
        <v>219</v>
      </c>
      <c r="BE201" s="150">
        <f>IF(N201="základní",J201,0)</f>
        <v>0</v>
      </c>
      <c r="BF201" s="150">
        <f>IF(N201="snížená",J201,0)</f>
        <v>0</v>
      </c>
      <c r="BG201" s="150">
        <f>IF(N201="zákl. přenesená",J201,0)</f>
        <v>0</v>
      </c>
      <c r="BH201" s="150">
        <f>IF(N201="sníž. přenesená",J201,0)</f>
        <v>0</v>
      </c>
      <c r="BI201" s="150">
        <f>IF(N201="nulová",J201,0)</f>
        <v>0</v>
      </c>
      <c r="BJ201" s="17" t="s">
        <v>94</v>
      </c>
      <c r="BK201" s="150">
        <f>ROUND(I201*H201,2)</f>
        <v>0</v>
      </c>
      <c r="BL201" s="17" t="s">
        <v>226</v>
      </c>
      <c r="BM201" s="149" t="s">
        <v>1028</v>
      </c>
    </row>
    <row r="202" spans="2:65" s="1" customFormat="1" ht="11.25">
      <c r="B202" s="33"/>
      <c r="D202" s="179" t="s">
        <v>256</v>
      </c>
      <c r="F202" s="180" t="s">
        <v>1029</v>
      </c>
      <c r="I202" s="181"/>
      <c r="L202" s="33"/>
      <c r="M202" s="182"/>
      <c r="T202" s="57"/>
      <c r="AT202" s="17" t="s">
        <v>256</v>
      </c>
      <c r="AU202" s="17" t="s">
        <v>96</v>
      </c>
    </row>
    <row r="203" spans="2:65" s="12" customFormat="1" ht="11.25">
      <c r="B203" s="151"/>
      <c r="D203" s="152" t="s">
        <v>228</v>
      </c>
      <c r="E203" s="153" t="s">
        <v>1</v>
      </c>
      <c r="F203" s="154" t="s">
        <v>1030</v>
      </c>
      <c r="H203" s="153" t="s">
        <v>1</v>
      </c>
      <c r="I203" s="155"/>
      <c r="L203" s="151"/>
      <c r="M203" s="156"/>
      <c r="T203" s="157"/>
      <c r="AT203" s="153" t="s">
        <v>228</v>
      </c>
      <c r="AU203" s="153" t="s">
        <v>96</v>
      </c>
      <c r="AV203" s="12" t="s">
        <v>94</v>
      </c>
      <c r="AW203" s="12" t="s">
        <v>42</v>
      </c>
      <c r="AX203" s="12" t="s">
        <v>87</v>
      </c>
      <c r="AY203" s="153" t="s">
        <v>219</v>
      </c>
    </row>
    <row r="204" spans="2:65" s="14" customFormat="1" ht="11.25">
      <c r="B204" s="165"/>
      <c r="D204" s="152" t="s">
        <v>228</v>
      </c>
      <c r="E204" s="166" t="s">
        <v>1</v>
      </c>
      <c r="F204" s="167" t="s">
        <v>1013</v>
      </c>
      <c r="H204" s="168">
        <v>191</v>
      </c>
      <c r="I204" s="169"/>
      <c r="L204" s="165"/>
      <c r="M204" s="170"/>
      <c r="T204" s="171"/>
      <c r="AT204" s="166" t="s">
        <v>228</v>
      </c>
      <c r="AU204" s="166" t="s">
        <v>96</v>
      </c>
      <c r="AV204" s="14" t="s">
        <v>96</v>
      </c>
      <c r="AW204" s="14" t="s">
        <v>42</v>
      </c>
      <c r="AX204" s="14" t="s">
        <v>87</v>
      </c>
      <c r="AY204" s="166" t="s">
        <v>219</v>
      </c>
    </row>
    <row r="205" spans="2:65" s="15" customFormat="1" ht="11.25">
      <c r="B205" s="172"/>
      <c r="D205" s="152" t="s">
        <v>228</v>
      </c>
      <c r="E205" s="173" t="s">
        <v>1</v>
      </c>
      <c r="F205" s="174" t="s">
        <v>262</v>
      </c>
      <c r="H205" s="175">
        <v>191</v>
      </c>
      <c r="I205" s="176"/>
      <c r="L205" s="172"/>
      <c r="M205" s="177"/>
      <c r="T205" s="178"/>
      <c r="AT205" s="173" t="s">
        <v>228</v>
      </c>
      <c r="AU205" s="173" t="s">
        <v>96</v>
      </c>
      <c r="AV205" s="15" t="s">
        <v>226</v>
      </c>
      <c r="AW205" s="15" t="s">
        <v>42</v>
      </c>
      <c r="AX205" s="15" t="s">
        <v>94</v>
      </c>
      <c r="AY205" s="173" t="s">
        <v>219</v>
      </c>
    </row>
    <row r="206" spans="2:65" s="1" customFormat="1" ht="16.5" customHeight="1">
      <c r="B206" s="33"/>
      <c r="C206" s="183" t="s">
        <v>8</v>
      </c>
      <c r="D206" s="183" t="s">
        <v>472</v>
      </c>
      <c r="E206" s="184" t="s">
        <v>770</v>
      </c>
      <c r="F206" s="185" t="s">
        <v>771</v>
      </c>
      <c r="G206" s="186" t="s">
        <v>319</v>
      </c>
      <c r="H206" s="187">
        <v>59.133000000000003</v>
      </c>
      <c r="I206" s="188"/>
      <c r="J206" s="189">
        <f>ROUND(I206*H206,2)</f>
        <v>0</v>
      </c>
      <c r="K206" s="185" t="s">
        <v>254</v>
      </c>
      <c r="L206" s="190"/>
      <c r="M206" s="191" t="s">
        <v>1</v>
      </c>
      <c r="N206" s="192" t="s">
        <v>52</v>
      </c>
      <c r="P206" s="147">
        <f>O206*H206</f>
        <v>0</v>
      </c>
      <c r="Q206" s="147">
        <v>1</v>
      </c>
      <c r="R206" s="147">
        <f>Q206*H206</f>
        <v>59.133000000000003</v>
      </c>
      <c r="S206" s="147">
        <v>0</v>
      </c>
      <c r="T206" s="148">
        <f>S206*H206</f>
        <v>0</v>
      </c>
      <c r="AR206" s="149" t="s">
        <v>295</v>
      </c>
      <c r="AT206" s="149" t="s">
        <v>472</v>
      </c>
      <c r="AU206" s="149" t="s">
        <v>96</v>
      </c>
      <c r="AY206" s="17" t="s">
        <v>219</v>
      </c>
      <c r="BE206" s="150">
        <f>IF(N206="základní",J206,0)</f>
        <v>0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7" t="s">
        <v>94</v>
      </c>
      <c r="BK206" s="150">
        <f>ROUND(I206*H206,2)</f>
        <v>0</v>
      </c>
      <c r="BL206" s="17" t="s">
        <v>226</v>
      </c>
      <c r="BM206" s="149" t="s">
        <v>1031</v>
      </c>
    </row>
    <row r="207" spans="2:65" s="12" customFormat="1" ht="11.25">
      <c r="B207" s="151"/>
      <c r="D207" s="152" t="s">
        <v>228</v>
      </c>
      <c r="E207" s="153" t="s">
        <v>1</v>
      </c>
      <c r="F207" s="154" t="s">
        <v>1032</v>
      </c>
      <c r="H207" s="153" t="s">
        <v>1</v>
      </c>
      <c r="I207" s="155"/>
      <c r="L207" s="151"/>
      <c r="M207" s="156"/>
      <c r="T207" s="157"/>
      <c r="AT207" s="153" t="s">
        <v>228</v>
      </c>
      <c r="AU207" s="153" t="s">
        <v>96</v>
      </c>
      <c r="AV207" s="12" t="s">
        <v>94</v>
      </c>
      <c r="AW207" s="12" t="s">
        <v>42</v>
      </c>
      <c r="AX207" s="12" t="s">
        <v>87</v>
      </c>
      <c r="AY207" s="153" t="s">
        <v>219</v>
      </c>
    </row>
    <row r="208" spans="2:65" s="14" customFormat="1" ht="11.25">
      <c r="B208" s="165"/>
      <c r="D208" s="152" t="s">
        <v>228</v>
      </c>
      <c r="E208" s="166" t="s">
        <v>1</v>
      </c>
      <c r="F208" s="167" t="s">
        <v>1033</v>
      </c>
      <c r="H208" s="168">
        <v>0.64</v>
      </c>
      <c r="I208" s="169"/>
      <c r="L208" s="165"/>
      <c r="M208" s="170"/>
      <c r="T208" s="171"/>
      <c r="AT208" s="166" t="s">
        <v>228</v>
      </c>
      <c r="AU208" s="166" t="s">
        <v>96</v>
      </c>
      <c r="AV208" s="14" t="s">
        <v>96</v>
      </c>
      <c r="AW208" s="14" t="s">
        <v>42</v>
      </c>
      <c r="AX208" s="14" t="s">
        <v>87</v>
      </c>
      <c r="AY208" s="166" t="s">
        <v>219</v>
      </c>
    </row>
    <row r="209" spans="2:65" s="14" customFormat="1" ht="11.25">
      <c r="B209" s="165"/>
      <c r="D209" s="152" t="s">
        <v>228</v>
      </c>
      <c r="E209" s="166" t="s">
        <v>1</v>
      </c>
      <c r="F209" s="167" t="s">
        <v>1034</v>
      </c>
      <c r="H209" s="168">
        <v>1.1000000000000001</v>
      </c>
      <c r="I209" s="169"/>
      <c r="L209" s="165"/>
      <c r="M209" s="170"/>
      <c r="T209" s="171"/>
      <c r="AT209" s="166" t="s">
        <v>228</v>
      </c>
      <c r="AU209" s="166" t="s">
        <v>96</v>
      </c>
      <c r="AV209" s="14" t="s">
        <v>96</v>
      </c>
      <c r="AW209" s="14" t="s">
        <v>42</v>
      </c>
      <c r="AX209" s="14" t="s">
        <v>87</v>
      </c>
      <c r="AY209" s="166" t="s">
        <v>219</v>
      </c>
    </row>
    <row r="210" spans="2:65" s="14" customFormat="1" ht="11.25">
      <c r="B210" s="165"/>
      <c r="D210" s="152" t="s">
        <v>228</v>
      </c>
      <c r="E210" s="166" t="s">
        <v>1</v>
      </c>
      <c r="F210" s="167" t="s">
        <v>1035</v>
      </c>
      <c r="H210" s="168">
        <v>1.05</v>
      </c>
      <c r="I210" s="169"/>
      <c r="L210" s="165"/>
      <c r="M210" s="170"/>
      <c r="T210" s="171"/>
      <c r="AT210" s="166" t="s">
        <v>228</v>
      </c>
      <c r="AU210" s="166" t="s">
        <v>96</v>
      </c>
      <c r="AV210" s="14" t="s">
        <v>96</v>
      </c>
      <c r="AW210" s="14" t="s">
        <v>42</v>
      </c>
      <c r="AX210" s="14" t="s">
        <v>87</v>
      </c>
      <c r="AY210" s="166" t="s">
        <v>219</v>
      </c>
    </row>
    <row r="211" spans="2:65" s="14" customFormat="1" ht="11.25">
      <c r="B211" s="165"/>
      <c r="D211" s="152" t="s">
        <v>228</v>
      </c>
      <c r="E211" s="166" t="s">
        <v>1</v>
      </c>
      <c r="F211" s="167" t="s">
        <v>1036</v>
      </c>
      <c r="H211" s="168">
        <v>22.92</v>
      </c>
      <c r="I211" s="169"/>
      <c r="L211" s="165"/>
      <c r="M211" s="170"/>
      <c r="T211" s="171"/>
      <c r="AT211" s="166" t="s">
        <v>228</v>
      </c>
      <c r="AU211" s="166" t="s">
        <v>96</v>
      </c>
      <c r="AV211" s="14" t="s">
        <v>96</v>
      </c>
      <c r="AW211" s="14" t="s">
        <v>42</v>
      </c>
      <c r="AX211" s="14" t="s">
        <v>87</v>
      </c>
      <c r="AY211" s="166" t="s">
        <v>219</v>
      </c>
    </row>
    <row r="212" spans="2:65" s="15" customFormat="1" ht="11.25">
      <c r="B212" s="172"/>
      <c r="D212" s="152" t="s">
        <v>228</v>
      </c>
      <c r="E212" s="173" t="s">
        <v>1</v>
      </c>
      <c r="F212" s="174" t="s">
        <v>780</v>
      </c>
      <c r="H212" s="175">
        <v>25.71</v>
      </c>
      <c r="I212" s="176"/>
      <c r="L212" s="172"/>
      <c r="M212" s="177"/>
      <c r="T212" s="178"/>
      <c r="AT212" s="173" t="s">
        <v>228</v>
      </c>
      <c r="AU212" s="173" t="s">
        <v>96</v>
      </c>
      <c r="AV212" s="15" t="s">
        <v>226</v>
      </c>
      <c r="AW212" s="15" t="s">
        <v>42</v>
      </c>
      <c r="AX212" s="15" t="s">
        <v>87</v>
      </c>
      <c r="AY212" s="173" t="s">
        <v>219</v>
      </c>
    </row>
    <row r="213" spans="2:65" s="14" customFormat="1" ht="11.25">
      <c r="B213" s="165"/>
      <c r="D213" s="152" t="s">
        <v>228</v>
      </c>
      <c r="E213" s="166" t="s">
        <v>1</v>
      </c>
      <c r="F213" s="167" t="s">
        <v>1037</v>
      </c>
      <c r="H213" s="168">
        <v>59.133000000000003</v>
      </c>
      <c r="I213" s="169"/>
      <c r="L213" s="165"/>
      <c r="M213" s="170"/>
      <c r="T213" s="171"/>
      <c r="AT213" s="166" t="s">
        <v>228</v>
      </c>
      <c r="AU213" s="166" t="s">
        <v>96</v>
      </c>
      <c r="AV213" s="14" t="s">
        <v>96</v>
      </c>
      <c r="AW213" s="14" t="s">
        <v>42</v>
      </c>
      <c r="AX213" s="14" t="s">
        <v>87</v>
      </c>
      <c r="AY213" s="166" t="s">
        <v>219</v>
      </c>
    </row>
    <row r="214" spans="2:65" s="15" customFormat="1" ht="11.25">
      <c r="B214" s="172"/>
      <c r="D214" s="152" t="s">
        <v>228</v>
      </c>
      <c r="E214" s="173" t="s">
        <v>1</v>
      </c>
      <c r="F214" s="174" t="s">
        <v>782</v>
      </c>
      <c r="H214" s="175">
        <v>59.133000000000003</v>
      </c>
      <c r="I214" s="176"/>
      <c r="L214" s="172"/>
      <c r="M214" s="177"/>
      <c r="T214" s="178"/>
      <c r="AT214" s="173" t="s">
        <v>228</v>
      </c>
      <c r="AU214" s="173" t="s">
        <v>96</v>
      </c>
      <c r="AV214" s="15" t="s">
        <v>226</v>
      </c>
      <c r="AW214" s="15" t="s">
        <v>42</v>
      </c>
      <c r="AX214" s="15" t="s">
        <v>94</v>
      </c>
      <c r="AY214" s="173" t="s">
        <v>219</v>
      </c>
    </row>
    <row r="215" spans="2:65" s="11" customFormat="1" ht="22.9" customHeight="1">
      <c r="B215" s="126"/>
      <c r="D215" s="127" t="s">
        <v>86</v>
      </c>
      <c r="E215" s="136" t="s">
        <v>569</v>
      </c>
      <c r="F215" s="136" t="s">
        <v>570</v>
      </c>
      <c r="I215" s="129"/>
      <c r="J215" s="137">
        <f>BK215</f>
        <v>0</v>
      </c>
      <c r="L215" s="126"/>
      <c r="M215" s="131"/>
      <c r="P215" s="132">
        <f>SUM(P216:P219)</f>
        <v>0</v>
      </c>
      <c r="R215" s="132">
        <f>SUM(R216:R219)</f>
        <v>0</v>
      </c>
      <c r="T215" s="133">
        <f>SUM(T216:T219)</f>
        <v>0</v>
      </c>
      <c r="AR215" s="127" t="s">
        <v>94</v>
      </c>
      <c r="AT215" s="134" t="s">
        <v>86</v>
      </c>
      <c r="AU215" s="134" t="s">
        <v>94</v>
      </c>
      <c r="AY215" s="127" t="s">
        <v>219</v>
      </c>
      <c r="BK215" s="135">
        <f>SUM(BK216:BK219)</f>
        <v>0</v>
      </c>
    </row>
    <row r="216" spans="2:65" s="1" customFormat="1" ht="21.75" customHeight="1">
      <c r="B216" s="33"/>
      <c r="C216" s="138" t="s">
        <v>338</v>
      </c>
      <c r="D216" s="138" t="s">
        <v>221</v>
      </c>
      <c r="E216" s="139" t="s">
        <v>880</v>
      </c>
      <c r="F216" s="140" t="s">
        <v>881</v>
      </c>
      <c r="G216" s="141" t="s">
        <v>319</v>
      </c>
      <c r="H216" s="142">
        <v>59.133000000000003</v>
      </c>
      <c r="I216" s="143"/>
      <c r="J216" s="144">
        <f>ROUND(I216*H216,2)</f>
        <v>0</v>
      </c>
      <c r="K216" s="140" t="s">
        <v>254</v>
      </c>
      <c r="L216" s="33"/>
      <c r="M216" s="145" t="s">
        <v>1</v>
      </c>
      <c r="N216" s="146" t="s">
        <v>52</v>
      </c>
      <c r="P216" s="147">
        <f>O216*H216</f>
        <v>0</v>
      </c>
      <c r="Q216" s="147">
        <v>0</v>
      </c>
      <c r="R216" s="147">
        <f>Q216*H216</f>
        <v>0</v>
      </c>
      <c r="S216" s="147">
        <v>0</v>
      </c>
      <c r="T216" s="148">
        <f>S216*H216</f>
        <v>0</v>
      </c>
      <c r="AR216" s="149" t="s">
        <v>226</v>
      </c>
      <c r="AT216" s="149" t="s">
        <v>221</v>
      </c>
      <c r="AU216" s="149" t="s">
        <v>96</v>
      </c>
      <c r="AY216" s="17" t="s">
        <v>219</v>
      </c>
      <c r="BE216" s="150">
        <f>IF(N216="základní",J216,0)</f>
        <v>0</v>
      </c>
      <c r="BF216" s="150">
        <f>IF(N216="snížená",J216,0)</f>
        <v>0</v>
      </c>
      <c r="BG216" s="150">
        <f>IF(N216="zákl. přenesená",J216,0)</f>
        <v>0</v>
      </c>
      <c r="BH216" s="150">
        <f>IF(N216="sníž. přenesená",J216,0)</f>
        <v>0</v>
      </c>
      <c r="BI216" s="150">
        <f>IF(N216="nulová",J216,0)</f>
        <v>0</v>
      </c>
      <c r="BJ216" s="17" t="s">
        <v>94</v>
      </c>
      <c r="BK216" s="150">
        <f>ROUND(I216*H216,2)</f>
        <v>0</v>
      </c>
      <c r="BL216" s="17" t="s">
        <v>226</v>
      </c>
      <c r="BM216" s="149" t="s">
        <v>1038</v>
      </c>
    </row>
    <row r="217" spans="2:65" s="1" customFormat="1" ht="11.25">
      <c r="B217" s="33"/>
      <c r="D217" s="179" t="s">
        <v>256</v>
      </c>
      <c r="F217" s="180" t="s">
        <v>883</v>
      </c>
      <c r="I217" s="181"/>
      <c r="L217" s="33"/>
      <c r="M217" s="182"/>
      <c r="T217" s="57"/>
      <c r="AT217" s="17" t="s">
        <v>256</v>
      </c>
      <c r="AU217" s="17" t="s">
        <v>96</v>
      </c>
    </row>
    <row r="218" spans="2:65" s="14" customFormat="1" ht="11.25">
      <c r="B218" s="165"/>
      <c r="D218" s="152" t="s">
        <v>228</v>
      </c>
      <c r="E218" s="166" t="s">
        <v>1</v>
      </c>
      <c r="F218" s="167" t="s">
        <v>1039</v>
      </c>
      <c r="H218" s="168">
        <v>59.133000000000003</v>
      </c>
      <c r="I218" s="169"/>
      <c r="L218" s="165"/>
      <c r="M218" s="170"/>
      <c r="T218" s="171"/>
      <c r="AT218" s="166" t="s">
        <v>228</v>
      </c>
      <c r="AU218" s="166" t="s">
        <v>96</v>
      </c>
      <c r="AV218" s="14" t="s">
        <v>96</v>
      </c>
      <c r="AW218" s="14" t="s">
        <v>42</v>
      </c>
      <c r="AX218" s="14" t="s">
        <v>87</v>
      </c>
      <c r="AY218" s="166" t="s">
        <v>219</v>
      </c>
    </row>
    <row r="219" spans="2:65" s="15" customFormat="1" ht="11.25">
      <c r="B219" s="172"/>
      <c r="D219" s="152" t="s">
        <v>228</v>
      </c>
      <c r="E219" s="173" t="s">
        <v>1040</v>
      </c>
      <c r="F219" s="174" t="s">
        <v>262</v>
      </c>
      <c r="H219" s="175">
        <v>59.133000000000003</v>
      </c>
      <c r="I219" s="176"/>
      <c r="L219" s="172"/>
      <c r="M219" s="196"/>
      <c r="N219" s="197"/>
      <c r="O219" s="197"/>
      <c r="P219" s="197"/>
      <c r="Q219" s="197"/>
      <c r="R219" s="197"/>
      <c r="S219" s="197"/>
      <c r="T219" s="198"/>
      <c r="AT219" s="173" t="s">
        <v>228</v>
      </c>
      <c r="AU219" s="173" t="s">
        <v>96</v>
      </c>
      <c r="AV219" s="15" t="s">
        <v>226</v>
      </c>
      <c r="AW219" s="15" t="s">
        <v>42</v>
      </c>
      <c r="AX219" s="15" t="s">
        <v>94</v>
      </c>
      <c r="AY219" s="173" t="s">
        <v>219</v>
      </c>
    </row>
    <row r="220" spans="2:65" s="1" customFormat="1" ht="6.95" customHeight="1">
      <c r="B220" s="45"/>
      <c r="C220" s="46"/>
      <c r="D220" s="46"/>
      <c r="E220" s="46"/>
      <c r="F220" s="46"/>
      <c r="G220" s="46"/>
      <c r="H220" s="46"/>
      <c r="I220" s="46"/>
      <c r="J220" s="46"/>
      <c r="K220" s="46"/>
      <c r="L220" s="33"/>
    </row>
  </sheetData>
  <sheetProtection algorithmName="SHA-512" hashValue="kYqY9H/n7x1rizxBu27aLsfDnRmBJvgTU5b1an905kMTb1eTGpyr0AtEhWjVeqHb45od1YSeRhIYawmXg6dHDQ==" saltValue="pjtA6tHKAjouLwN2B+O0d9hEvy37LPmwnhoZtpRTH8LTsVJ56RC+lbkycORdbLbWIG2bOrZIMG3EJQ2rZoS+Iw==" spinCount="100000" sheet="1" objects="1" scenarios="1" formatColumns="0" formatRows="0" autoFilter="0"/>
  <autoFilter ref="C122:K219" xr:uid="{00000000-0009-0000-0000-000004000000}"/>
  <mergeCells count="12">
    <mergeCell ref="E115:H115"/>
    <mergeCell ref="L2:V2"/>
    <mergeCell ref="E84:H84"/>
    <mergeCell ref="E86:H86"/>
    <mergeCell ref="E88:H88"/>
    <mergeCell ref="E111:H111"/>
    <mergeCell ref="E113:H113"/>
    <mergeCell ref="E7:H7"/>
    <mergeCell ref="E9:H9"/>
    <mergeCell ref="E11:H11"/>
    <mergeCell ref="E20:H20"/>
    <mergeCell ref="E29:H29"/>
  </mergeCells>
  <hyperlinks>
    <hyperlink ref="F127" r:id="rId1" xr:uid="{00000000-0004-0000-0400-000000000000}"/>
    <hyperlink ref="F148" r:id="rId2" xr:uid="{00000000-0004-0000-0400-000001000000}"/>
    <hyperlink ref="F153" r:id="rId3" xr:uid="{00000000-0004-0000-0400-000002000000}"/>
    <hyperlink ref="F165" r:id="rId4" xr:uid="{00000000-0004-0000-0400-000003000000}"/>
    <hyperlink ref="F172" r:id="rId5" xr:uid="{00000000-0004-0000-0400-000004000000}"/>
    <hyperlink ref="F182" r:id="rId6" xr:uid="{00000000-0004-0000-0400-000005000000}"/>
    <hyperlink ref="F186" r:id="rId7" xr:uid="{00000000-0004-0000-0400-000006000000}"/>
    <hyperlink ref="F192" r:id="rId8" xr:uid="{00000000-0004-0000-0400-000007000000}"/>
    <hyperlink ref="F197" r:id="rId9" xr:uid="{00000000-0004-0000-0400-000008000000}"/>
    <hyperlink ref="F202" r:id="rId10" xr:uid="{00000000-0004-0000-0400-000009000000}"/>
    <hyperlink ref="F217" r:id="rId11" xr:uid="{00000000-0004-0000-0400-00000A000000}"/>
  </hyperlinks>
  <pageMargins left="0.39370078740157483" right="0.39370078740157483" top="0.39370078740157483" bottom="0.39370078740157483" header="0" footer="0"/>
  <pageSetup paperSize="9" scale="84" fitToHeight="100" orientation="landscape" r:id="rId12"/>
  <headerFooter>
    <oddFooter>&amp;CStrana &amp;P z &amp;N</oddFooter>
  </headerFooter>
  <drawing r:id="rId1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61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113</v>
      </c>
      <c r="AZ2" s="94" t="s">
        <v>1041</v>
      </c>
      <c r="BA2" s="94" t="s">
        <v>1</v>
      </c>
      <c r="BB2" s="94" t="s">
        <v>1</v>
      </c>
      <c r="BC2" s="94" t="s">
        <v>1042</v>
      </c>
      <c r="BD2" s="94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  <c r="AZ3" s="94" t="s">
        <v>1043</v>
      </c>
      <c r="BA3" s="94" t="s">
        <v>1</v>
      </c>
      <c r="BB3" s="94" t="s">
        <v>1</v>
      </c>
      <c r="BC3" s="94" t="s">
        <v>1044</v>
      </c>
      <c r="BD3" s="94" t="s">
        <v>96</v>
      </c>
    </row>
    <row r="4" spans="2:56" ht="24.95" customHeight="1">
      <c r="B4" s="20"/>
      <c r="D4" s="21" t="s">
        <v>173</v>
      </c>
      <c r="L4" s="20"/>
      <c r="M4" s="95" t="s">
        <v>10</v>
      </c>
      <c r="AT4" s="17" t="s">
        <v>4</v>
      </c>
      <c r="AZ4" s="94" t="s">
        <v>1045</v>
      </c>
      <c r="BA4" s="94" t="s">
        <v>1</v>
      </c>
      <c r="BB4" s="94" t="s">
        <v>1</v>
      </c>
      <c r="BC4" s="94" t="s">
        <v>226</v>
      </c>
      <c r="BD4" s="94" t="s">
        <v>96</v>
      </c>
    </row>
    <row r="5" spans="2:56" ht="6.95" customHeight="1">
      <c r="B5" s="20"/>
      <c r="L5" s="20"/>
      <c r="AZ5" s="94" t="s">
        <v>1046</v>
      </c>
      <c r="BA5" s="94" t="s">
        <v>1</v>
      </c>
      <c r="BB5" s="94" t="s">
        <v>1</v>
      </c>
      <c r="BC5" s="94" t="s">
        <v>1047</v>
      </c>
      <c r="BD5" s="94" t="s">
        <v>96</v>
      </c>
    </row>
    <row r="6" spans="2:56" ht="12" customHeight="1">
      <c r="B6" s="20"/>
      <c r="D6" s="27" t="s">
        <v>16</v>
      </c>
      <c r="L6" s="20"/>
      <c r="AZ6" s="94" t="s">
        <v>1048</v>
      </c>
      <c r="BA6" s="94" t="s">
        <v>1</v>
      </c>
      <c r="BB6" s="94" t="s">
        <v>1</v>
      </c>
      <c r="BC6" s="94" t="s">
        <v>1049</v>
      </c>
      <c r="BD6" s="94" t="s">
        <v>96</v>
      </c>
    </row>
    <row r="7" spans="2:5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  <c r="AZ7" s="94" t="s">
        <v>1050</v>
      </c>
      <c r="BA7" s="94" t="s">
        <v>1</v>
      </c>
      <c r="BB7" s="94" t="s">
        <v>1</v>
      </c>
      <c r="BC7" s="94" t="s">
        <v>1051</v>
      </c>
      <c r="BD7" s="94" t="s">
        <v>96</v>
      </c>
    </row>
    <row r="8" spans="2:56" ht="12" customHeight="1">
      <c r="B8" s="20"/>
      <c r="D8" s="27" t="s">
        <v>180</v>
      </c>
      <c r="L8" s="20"/>
      <c r="AZ8" s="94" t="s">
        <v>1052</v>
      </c>
      <c r="BA8" s="94" t="s">
        <v>1</v>
      </c>
      <c r="BB8" s="94" t="s">
        <v>1</v>
      </c>
      <c r="BC8" s="94" t="s">
        <v>1053</v>
      </c>
      <c r="BD8" s="94" t="s">
        <v>96</v>
      </c>
    </row>
    <row r="9" spans="2:56" s="1" customFormat="1" ht="16.5" customHeight="1">
      <c r="B9" s="33"/>
      <c r="E9" s="246" t="s">
        <v>183</v>
      </c>
      <c r="F9" s="248"/>
      <c r="G9" s="248"/>
      <c r="H9" s="248"/>
      <c r="L9" s="33"/>
      <c r="AZ9" s="94" t="s">
        <v>1054</v>
      </c>
      <c r="BA9" s="94" t="s">
        <v>1</v>
      </c>
      <c r="BB9" s="94" t="s">
        <v>1</v>
      </c>
      <c r="BC9" s="94" t="s">
        <v>1055</v>
      </c>
      <c r="BD9" s="94" t="s">
        <v>96</v>
      </c>
    </row>
    <row r="10" spans="2:56" s="1" customFormat="1" ht="12" customHeight="1">
      <c r="B10" s="33"/>
      <c r="D10" s="27" t="s">
        <v>186</v>
      </c>
      <c r="L10" s="33"/>
    </row>
    <row r="11" spans="2:56" s="1" customFormat="1" ht="16.5" customHeight="1">
      <c r="B11" s="33"/>
      <c r="E11" s="204" t="s">
        <v>1056</v>
      </c>
      <c r="F11" s="248"/>
      <c r="G11" s="248"/>
      <c r="H11" s="248"/>
      <c r="L11" s="33"/>
    </row>
    <row r="12" spans="2:56" s="1" customFormat="1" ht="11.25">
      <c r="B12" s="33"/>
      <c r="L12" s="33"/>
    </row>
    <row r="13" spans="2:5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21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29. 8. 2025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9" t="str">
        <f>'Rekapitulace stavby'!E14</f>
        <v>Vyplň údaj</v>
      </c>
      <c r="F20" s="230"/>
      <c r="G20" s="230"/>
      <c r="H20" s="230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6"/>
      <c r="E29" s="235" t="s">
        <v>1</v>
      </c>
      <c r="F29" s="235"/>
      <c r="G29" s="235"/>
      <c r="H29" s="235"/>
      <c r="L29" s="96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7" t="s">
        <v>47</v>
      </c>
      <c r="J32" s="67">
        <f>ROUND(J123,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ROUND((SUM(BE123:BE260)),  2)</f>
        <v>0</v>
      </c>
      <c r="I35" s="98">
        <v>0.21</v>
      </c>
      <c r="J35" s="87">
        <f>ROUND(((SUM(BE123:BE260))*I35),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ROUND((SUM(BF123:BF260)),  2)</f>
        <v>0</v>
      </c>
      <c r="I36" s="98">
        <v>0.12</v>
      </c>
      <c r="J36" s="87">
        <f>ROUND(((SUM(BF123:BF260))*I36),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ROUND((SUM(BG123:BG260)),  2)</f>
        <v>0</v>
      </c>
      <c r="I37" s="98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ROUND((SUM(BH123:BH260)),  2)</f>
        <v>0</v>
      </c>
      <c r="I38" s="98">
        <v>0.12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ROUND((SUM(BI123:BI260)),  2)</f>
        <v>0</v>
      </c>
      <c r="I39" s="98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9"/>
      <c r="D41" s="100" t="s">
        <v>57</v>
      </c>
      <c r="E41" s="58"/>
      <c r="F41" s="58"/>
      <c r="G41" s="101" t="s">
        <v>58</v>
      </c>
      <c r="H41" s="102" t="s">
        <v>59</v>
      </c>
      <c r="I41" s="58"/>
      <c r="J41" s="103">
        <f>SUM(J32:J39)</f>
        <v>0</v>
      </c>
      <c r="K41" s="104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 ht="11.25">
      <c r="B50" s="20"/>
      <c r="L50" s="20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s="1" customFormat="1" ht="12.75">
      <c r="B60" s="33"/>
      <c r="D60" s="44" t="s">
        <v>62</v>
      </c>
      <c r="E60" s="35"/>
      <c r="F60" s="105" t="s">
        <v>63</v>
      </c>
      <c r="G60" s="44" t="s">
        <v>62</v>
      </c>
      <c r="H60" s="35"/>
      <c r="I60" s="35"/>
      <c r="J60" s="106" t="s">
        <v>63</v>
      </c>
      <c r="K60" s="35"/>
      <c r="L60" s="33"/>
    </row>
    <row r="61" spans="2:12" ht="11.25">
      <c r="B61" s="20"/>
      <c r="L61" s="20"/>
    </row>
    <row r="62" spans="2:12" ht="11.25">
      <c r="B62" s="20"/>
      <c r="L62" s="20"/>
    </row>
    <row r="63" spans="2:12" ht="11.25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 ht="11.25">
      <c r="B65" s="20"/>
      <c r="L65" s="20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s="1" customFormat="1" ht="12.75">
      <c r="B75" s="33"/>
      <c r="D75" s="44" t="s">
        <v>62</v>
      </c>
      <c r="E75" s="35"/>
      <c r="F75" s="105" t="s">
        <v>63</v>
      </c>
      <c r="G75" s="44" t="s">
        <v>62</v>
      </c>
      <c r="H75" s="35"/>
      <c r="I75" s="35"/>
      <c r="J75" s="106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12" s="1" customFormat="1" ht="24.95" customHeight="1">
      <c r="B81" s="33"/>
      <c r="C81" s="21" t="s">
        <v>195</v>
      </c>
      <c r="L81" s="33"/>
    </row>
    <row r="82" spans="2:12" s="1" customFormat="1" ht="6.95" customHeight="1">
      <c r="B82" s="33"/>
      <c r="L82" s="33"/>
    </row>
    <row r="83" spans="2:12" s="1" customFormat="1" ht="12" customHeight="1">
      <c r="B83" s="33"/>
      <c r="C83" s="27" t="s">
        <v>16</v>
      </c>
      <c r="L83" s="33"/>
    </row>
    <row r="84" spans="2:12" s="1" customFormat="1" ht="16.5" customHeight="1">
      <c r="B84" s="33"/>
      <c r="E84" s="246" t="str">
        <f>E7</f>
        <v>REVITALIZACE ROZTYLSKÉHO NÁMĚSTÍ SEVER, PRAHA 4</v>
      </c>
      <c r="F84" s="247"/>
      <c r="G84" s="247"/>
      <c r="H84" s="247"/>
      <c r="L84" s="33"/>
    </row>
    <row r="85" spans="2:12" ht="12" customHeight="1">
      <c r="B85" s="20"/>
      <c r="C85" s="27" t="s">
        <v>180</v>
      </c>
      <c r="L85" s="20"/>
    </row>
    <row r="86" spans="2:12" s="1" customFormat="1" ht="16.5" customHeight="1">
      <c r="B86" s="33"/>
      <c r="E86" s="246" t="s">
        <v>183</v>
      </c>
      <c r="F86" s="248"/>
      <c r="G86" s="248"/>
      <c r="H86" s="248"/>
      <c r="L86" s="33"/>
    </row>
    <row r="87" spans="2:12" s="1" customFormat="1" ht="12" customHeight="1">
      <c r="B87" s="33"/>
      <c r="C87" s="27" t="s">
        <v>186</v>
      </c>
      <c r="L87" s="33"/>
    </row>
    <row r="88" spans="2:12" s="1" customFormat="1" ht="16.5" customHeight="1">
      <c r="B88" s="33"/>
      <c r="E88" s="204" t="str">
        <f>E11</f>
        <v>SO 01.8 - Příprava území - demolice pro mobliář SO 08</v>
      </c>
      <c r="F88" s="248"/>
      <c r="G88" s="248"/>
      <c r="H88" s="248"/>
      <c r="L88" s="33"/>
    </row>
    <row r="89" spans="2:12" s="1" customFormat="1" ht="6.95" customHeight="1">
      <c r="B89" s="33"/>
      <c r="L89" s="33"/>
    </row>
    <row r="90" spans="2:12" s="1" customFormat="1" ht="12" customHeight="1">
      <c r="B90" s="33"/>
      <c r="C90" s="27" t="s">
        <v>22</v>
      </c>
      <c r="F90" s="25" t="str">
        <f>F14</f>
        <v>PRAHA 4</v>
      </c>
      <c r="I90" s="27" t="s">
        <v>24</v>
      </c>
      <c r="J90" s="53" t="str">
        <f>IF(J14="","",J14)</f>
        <v>29. 8. 2025</v>
      </c>
      <c r="L90" s="33"/>
    </row>
    <row r="91" spans="2:12" s="1" customFormat="1" ht="6.95" customHeight="1">
      <c r="B91" s="33"/>
      <c r="L91" s="33"/>
    </row>
    <row r="92" spans="2:12" s="1" customFormat="1" ht="40.15" customHeight="1">
      <c r="B92" s="33"/>
      <c r="C92" s="27" t="s">
        <v>30</v>
      </c>
      <c r="F92" s="25" t="str">
        <f>E17</f>
        <v>Městská část Praha 4,Antala Staška 2059/80b,Praha4</v>
      </c>
      <c r="I92" s="27" t="s">
        <v>38</v>
      </c>
      <c r="J92" s="31" t="str">
        <f>E23</f>
        <v>Ateliér zahradní a krajinářské architektury, Brno</v>
      </c>
      <c r="L92" s="33"/>
    </row>
    <row r="93" spans="2:12" s="1" customFormat="1" ht="15.2" customHeight="1">
      <c r="B93" s="33"/>
      <c r="C93" s="27" t="s">
        <v>36</v>
      </c>
      <c r="F93" s="25" t="str">
        <f>IF(E20="","",E20)</f>
        <v>Vyplň údaj</v>
      </c>
      <c r="I93" s="27" t="s">
        <v>43</v>
      </c>
      <c r="J93" s="31" t="str">
        <f>E26</f>
        <v xml:space="preserve"> </v>
      </c>
      <c r="L93" s="33"/>
    </row>
    <row r="94" spans="2:12" s="1" customFormat="1" ht="10.35" customHeight="1">
      <c r="B94" s="33"/>
      <c r="L94" s="33"/>
    </row>
    <row r="95" spans="2:12" s="1" customFormat="1" ht="29.25" customHeight="1">
      <c r="B95" s="33"/>
      <c r="C95" s="107" t="s">
        <v>196</v>
      </c>
      <c r="D95" s="99"/>
      <c r="E95" s="99"/>
      <c r="F95" s="99"/>
      <c r="G95" s="99"/>
      <c r="H95" s="99"/>
      <c r="I95" s="99"/>
      <c r="J95" s="108" t="s">
        <v>197</v>
      </c>
      <c r="K95" s="99"/>
      <c r="L95" s="33"/>
    </row>
    <row r="96" spans="2:12" s="1" customFormat="1" ht="10.35" customHeight="1">
      <c r="B96" s="33"/>
      <c r="L96" s="33"/>
    </row>
    <row r="97" spans="2:47" s="1" customFormat="1" ht="22.9" customHeight="1">
      <c r="B97" s="33"/>
      <c r="C97" s="109" t="s">
        <v>198</v>
      </c>
      <c r="J97" s="67">
        <f>J123</f>
        <v>0</v>
      </c>
      <c r="L97" s="33"/>
      <c r="AU97" s="17" t="s">
        <v>199</v>
      </c>
    </row>
    <row r="98" spans="2:47" s="8" customFormat="1" ht="24.95" customHeight="1">
      <c r="B98" s="110"/>
      <c r="D98" s="111" t="s">
        <v>200</v>
      </c>
      <c r="E98" s="112"/>
      <c r="F98" s="112"/>
      <c r="G98" s="112"/>
      <c r="H98" s="112"/>
      <c r="I98" s="112"/>
      <c r="J98" s="113">
        <f>J124</f>
        <v>0</v>
      </c>
      <c r="L98" s="110"/>
    </row>
    <row r="99" spans="2:47" s="9" customFormat="1" ht="19.899999999999999" customHeight="1">
      <c r="B99" s="114"/>
      <c r="D99" s="115" t="s">
        <v>201</v>
      </c>
      <c r="E99" s="116"/>
      <c r="F99" s="116"/>
      <c r="G99" s="116"/>
      <c r="H99" s="116"/>
      <c r="I99" s="116"/>
      <c r="J99" s="117">
        <f>J125</f>
        <v>0</v>
      </c>
      <c r="L99" s="114"/>
    </row>
    <row r="100" spans="2:47" s="9" customFormat="1" ht="19.899999999999999" customHeight="1">
      <c r="B100" s="114"/>
      <c r="D100" s="115" t="s">
        <v>611</v>
      </c>
      <c r="E100" s="116"/>
      <c r="F100" s="116"/>
      <c r="G100" s="116"/>
      <c r="H100" s="116"/>
      <c r="I100" s="116"/>
      <c r="J100" s="117">
        <f>J157</f>
        <v>0</v>
      </c>
      <c r="L100" s="114"/>
    </row>
    <row r="101" spans="2:47" s="9" customFormat="1" ht="19.899999999999999" customHeight="1">
      <c r="B101" s="114"/>
      <c r="D101" s="115" t="s">
        <v>612</v>
      </c>
      <c r="E101" s="116"/>
      <c r="F101" s="116"/>
      <c r="G101" s="116"/>
      <c r="H101" s="116"/>
      <c r="I101" s="116"/>
      <c r="J101" s="117">
        <f>J180</f>
        <v>0</v>
      </c>
      <c r="L101" s="114"/>
    </row>
    <row r="102" spans="2:47" s="1" customFormat="1" ht="21.75" customHeight="1">
      <c r="B102" s="33"/>
      <c r="L102" s="33"/>
    </row>
    <row r="103" spans="2:47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47" s="1" customFormat="1" ht="6.95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47" s="1" customFormat="1" ht="24.95" customHeight="1">
      <c r="B108" s="33"/>
      <c r="C108" s="21" t="s">
        <v>204</v>
      </c>
      <c r="L108" s="33"/>
    </row>
    <row r="109" spans="2:47" s="1" customFormat="1" ht="6.95" customHeight="1">
      <c r="B109" s="33"/>
      <c r="L109" s="33"/>
    </row>
    <row r="110" spans="2:47" s="1" customFormat="1" ht="12" customHeight="1">
      <c r="B110" s="33"/>
      <c r="C110" s="27" t="s">
        <v>16</v>
      </c>
      <c r="L110" s="33"/>
    </row>
    <row r="111" spans="2:47" s="1" customFormat="1" ht="16.5" customHeight="1">
      <c r="B111" s="33"/>
      <c r="E111" s="246" t="str">
        <f>E7</f>
        <v>REVITALIZACE ROZTYLSKÉHO NÁMĚSTÍ SEVER, PRAHA 4</v>
      </c>
      <c r="F111" s="247"/>
      <c r="G111" s="247"/>
      <c r="H111" s="247"/>
      <c r="L111" s="33"/>
    </row>
    <row r="112" spans="2:47" ht="12" customHeight="1">
      <c r="B112" s="20"/>
      <c r="C112" s="27" t="s">
        <v>180</v>
      </c>
      <c r="L112" s="20"/>
    </row>
    <row r="113" spans="2:65" s="1" customFormat="1" ht="16.5" customHeight="1">
      <c r="B113" s="33"/>
      <c r="E113" s="246" t="s">
        <v>183</v>
      </c>
      <c r="F113" s="248"/>
      <c r="G113" s="248"/>
      <c r="H113" s="248"/>
      <c r="L113" s="33"/>
    </row>
    <row r="114" spans="2:65" s="1" customFormat="1" ht="12" customHeight="1">
      <c r="B114" s="33"/>
      <c r="C114" s="27" t="s">
        <v>186</v>
      </c>
      <c r="L114" s="33"/>
    </row>
    <row r="115" spans="2:65" s="1" customFormat="1" ht="16.5" customHeight="1">
      <c r="B115" s="33"/>
      <c r="E115" s="204" t="str">
        <f>E11</f>
        <v>SO 01.8 - Příprava území - demolice pro mobliář SO 08</v>
      </c>
      <c r="F115" s="248"/>
      <c r="G115" s="248"/>
      <c r="H115" s="248"/>
      <c r="L115" s="33"/>
    </row>
    <row r="116" spans="2:65" s="1" customFormat="1" ht="6.95" customHeight="1">
      <c r="B116" s="33"/>
      <c r="L116" s="33"/>
    </row>
    <row r="117" spans="2:65" s="1" customFormat="1" ht="12" customHeight="1">
      <c r="B117" s="33"/>
      <c r="C117" s="27" t="s">
        <v>22</v>
      </c>
      <c r="F117" s="25" t="str">
        <f>F14</f>
        <v>PRAHA 4</v>
      </c>
      <c r="I117" s="27" t="s">
        <v>24</v>
      </c>
      <c r="J117" s="53" t="str">
        <f>IF(J14="","",J14)</f>
        <v>29. 8. 2025</v>
      </c>
      <c r="L117" s="33"/>
    </row>
    <row r="118" spans="2:65" s="1" customFormat="1" ht="6.95" customHeight="1">
      <c r="B118" s="33"/>
      <c r="L118" s="33"/>
    </row>
    <row r="119" spans="2:65" s="1" customFormat="1" ht="40.15" customHeight="1">
      <c r="B119" s="33"/>
      <c r="C119" s="27" t="s">
        <v>30</v>
      </c>
      <c r="F119" s="25" t="str">
        <f>E17</f>
        <v>Městská část Praha 4,Antala Staška 2059/80b,Praha4</v>
      </c>
      <c r="I119" s="27" t="s">
        <v>38</v>
      </c>
      <c r="J119" s="31" t="str">
        <f>E23</f>
        <v>Ateliér zahradní a krajinářské architektury, Brno</v>
      </c>
      <c r="L119" s="33"/>
    </row>
    <row r="120" spans="2:65" s="1" customFormat="1" ht="15.2" customHeight="1">
      <c r="B120" s="33"/>
      <c r="C120" s="27" t="s">
        <v>36</v>
      </c>
      <c r="F120" s="25" t="str">
        <f>IF(E20="","",E20)</f>
        <v>Vyplň údaj</v>
      </c>
      <c r="I120" s="27" t="s">
        <v>43</v>
      </c>
      <c r="J120" s="31" t="str">
        <f>E26</f>
        <v xml:space="preserve"> 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8"/>
      <c r="C122" s="119" t="s">
        <v>205</v>
      </c>
      <c r="D122" s="120" t="s">
        <v>72</v>
      </c>
      <c r="E122" s="120" t="s">
        <v>68</v>
      </c>
      <c r="F122" s="120" t="s">
        <v>69</v>
      </c>
      <c r="G122" s="120" t="s">
        <v>206</v>
      </c>
      <c r="H122" s="120" t="s">
        <v>207</v>
      </c>
      <c r="I122" s="120" t="s">
        <v>208</v>
      </c>
      <c r="J122" s="120" t="s">
        <v>197</v>
      </c>
      <c r="K122" s="121" t="s">
        <v>209</v>
      </c>
      <c r="L122" s="118"/>
      <c r="M122" s="60" t="s">
        <v>1</v>
      </c>
      <c r="N122" s="61" t="s">
        <v>51</v>
      </c>
      <c r="O122" s="61" t="s">
        <v>210</v>
      </c>
      <c r="P122" s="61" t="s">
        <v>211</v>
      </c>
      <c r="Q122" s="61" t="s">
        <v>212</v>
      </c>
      <c r="R122" s="61" t="s">
        <v>213</v>
      </c>
      <c r="S122" s="61" t="s">
        <v>214</v>
      </c>
      <c r="T122" s="62" t="s">
        <v>215</v>
      </c>
    </row>
    <row r="123" spans="2:65" s="1" customFormat="1" ht="22.9" customHeight="1">
      <c r="B123" s="33"/>
      <c r="C123" s="65" t="s">
        <v>216</v>
      </c>
      <c r="J123" s="122">
        <f>BK123</f>
        <v>0</v>
      </c>
      <c r="L123" s="33"/>
      <c r="M123" s="63"/>
      <c r="N123" s="54"/>
      <c r="O123" s="54"/>
      <c r="P123" s="123">
        <f>P124</f>
        <v>0</v>
      </c>
      <c r="Q123" s="54"/>
      <c r="R123" s="123">
        <f>R124</f>
        <v>0</v>
      </c>
      <c r="S123" s="54"/>
      <c r="T123" s="124">
        <f>T124</f>
        <v>10.071000000000002</v>
      </c>
      <c r="AT123" s="17" t="s">
        <v>86</v>
      </c>
      <c r="AU123" s="17" t="s">
        <v>199</v>
      </c>
      <c r="BK123" s="125">
        <f>BK124</f>
        <v>0</v>
      </c>
    </row>
    <row r="124" spans="2:65" s="11" customFormat="1" ht="25.9" customHeight="1">
      <c r="B124" s="126"/>
      <c r="D124" s="127" t="s">
        <v>86</v>
      </c>
      <c r="E124" s="128" t="s">
        <v>217</v>
      </c>
      <c r="F124" s="128" t="s">
        <v>218</v>
      </c>
      <c r="I124" s="129"/>
      <c r="J124" s="130">
        <f>BK124</f>
        <v>0</v>
      </c>
      <c r="L124" s="126"/>
      <c r="M124" s="131"/>
      <c r="P124" s="132">
        <f>P125+P157+P180</f>
        <v>0</v>
      </c>
      <c r="R124" s="132">
        <f>R125+R157+R180</f>
        <v>0</v>
      </c>
      <c r="T124" s="133">
        <f>T125+T157+T180</f>
        <v>10.071000000000002</v>
      </c>
      <c r="AR124" s="127" t="s">
        <v>94</v>
      </c>
      <c r="AT124" s="134" t="s">
        <v>86</v>
      </c>
      <c r="AU124" s="134" t="s">
        <v>87</v>
      </c>
      <c r="AY124" s="127" t="s">
        <v>219</v>
      </c>
      <c r="BK124" s="135">
        <f>BK125+BK157+BK180</f>
        <v>0</v>
      </c>
    </row>
    <row r="125" spans="2:65" s="11" customFormat="1" ht="22.9" customHeight="1">
      <c r="B125" s="126"/>
      <c r="D125" s="127" t="s">
        <v>86</v>
      </c>
      <c r="E125" s="136" t="s">
        <v>94</v>
      </c>
      <c r="F125" s="136" t="s">
        <v>220</v>
      </c>
      <c r="I125" s="129"/>
      <c r="J125" s="137">
        <f>BK125</f>
        <v>0</v>
      </c>
      <c r="L125" s="126"/>
      <c r="M125" s="131"/>
      <c r="P125" s="132">
        <f>SUM(P126:P156)</f>
        <v>0</v>
      </c>
      <c r="R125" s="132">
        <f>SUM(R126:R156)</f>
        <v>0</v>
      </c>
      <c r="T125" s="133">
        <f>SUM(T126:T156)</f>
        <v>0</v>
      </c>
      <c r="AR125" s="127" t="s">
        <v>94</v>
      </c>
      <c r="AT125" s="134" t="s">
        <v>86</v>
      </c>
      <c r="AU125" s="134" t="s">
        <v>94</v>
      </c>
      <c r="AY125" s="127" t="s">
        <v>219</v>
      </c>
      <c r="BK125" s="135">
        <f>SUM(BK126:BK156)</f>
        <v>0</v>
      </c>
    </row>
    <row r="126" spans="2:65" s="1" customFormat="1" ht="16.5" customHeight="1">
      <c r="B126" s="33"/>
      <c r="C126" s="138" t="s">
        <v>94</v>
      </c>
      <c r="D126" s="138" t="s">
        <v>221</v>
      </c>
      <c r="E126" s="139" t="s">
        <v>1057</v>
      </c>
      <c r="F126" s="140" t="s">
        <v>1058</v>
      </c>
      <c r="G126" s="141" t="s">
        <v>272</v>
      </c>
      <c r="H126" s="142">
        <v>4.125</v>
      </c>
      <c r="I126" s="143"/>
      <c r="J126" s="144">
        <f>ROUND(I126*H126,2)</f>
        <v>0</v>
      </c>
      <c r="K126" s="140" t="s">
        <v>254</v>
      </c>
      <c r="L126" s="33"/>
      <c r="M126" s="145" t="s">
        <v>1</v>
      </c>
      <c r="N126" s="146" t="s">
        <v>52</v>
      </c>
      <c r="P126" s="147">
        <f>O126*H126</f>
        <v>0</v>
      </c>
      <c r="Q126" s="147">
        <v>0</v>
      </c>
      <c r="R126" s="147">
        <f>Q126*H126</f>
        <v>0</v>
      </c>
      <c r="S126" s="147">
        <v>0</v>
      </c>
      <c r="T126" s="148">
        <f>S126*H126</f>
        <v>0</v>
      </c>
      <c r="AR126" s="149" t="s">
        <v>226</v>
      </c>
      <c r="AT126" s="149" t="s">
        <v>221</v>
      </c>
      <c r="AU126" s="149" t="s">
        <v>96</v>
      </c>
      <c r="AY126" s="17" t="s">
        <v>219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94</v>
      </c>
      <c r="BK126" s="150">
        <f>ROUND(I126*H126,2)</f>
        <v>0</v>
      </c>
      <c r="BL126" s="17" t="s">
        <v>226</v>
      </c>
      <c r="BM126" s="149" t="s">
        <v>1059</v>
      </c>
    </row>
    <row r="127" spans="2:65" s="1" customFormat="1" ht="11.25">
      <c r="B127" s="33"/>
      <c r="D127" s="179" t="s">
        <v>256</v>
      </c>
      <c r="F127" s="180" t="s">
        <v>1060</v>
      </c>
      <c r="I127" s="181"/>
      <c r="L127" s="33"/>
      <c r="M127" s="182"/>
      <c r="T127" s="57"/>
      <c r="AT127" s="17" t="s">
        <v>256</v>
      </c>
      <c r="AU127" s="17" t="s">
        <v>96</v>
      </c>
    </row>
    <row r="128" spans="2:65" s="12" customFormat="1" ht="11.25">
      <c r="B128" s="151"/>
      <c r="D128" s="152" t="s">
        <v>228</v>
      </c>
      <c r="E128" s="153" t="s">
        <v>1</v>
      </c>
      <c r="F128" s="154" t="s">
        <v>229</v>
      </c>
      <c r="H128" s="153" t="s">
        <v>1</v>
      </c>
      <c r="I128" s="155"/>
      <c r="L128" s="151"/>
      <c r="M128" s="156"/>
      <c r="T128" s="157"/>
      <c r="AT128" s="153" t="s">
        <v>228</v>
      </c>
      <c r="AU128" s="153" t="s">
        <v>96</v>
      </c>
      <c r="AV128" s="12" t="s">
        <v>94</v>
      </c>
      <c r="AW128" s="12" t="s">
        <v>42</v>
      </c>
      <c r="AX128" s="12" t="s">
        <v>87</v>
      </c>
      <c r="AY128" s="153" t="s">
        <v>219</v>
      </c>
    </row>
    <row r="129" spans="2:65" s="12" customFormat="1" ht="22.5">
      <c r="B129" s="151"/>
      <c r="D129" s="152" t="s">
        <v>228</v>
      </c>
      <c r="E129" s="153" t="s">
        <v>1</v>
      </c>
      <c r="F129" s="154" t="s">
        <v>1061</v>
      </c>
      <c r="H129" s="153" t="s">
        <v>1</v>
      </c>
      <c r="I129" s="155"/>
      <c r="L129" s="151"/>
      <c r="M129" s="156"/>
      <c r="T129" s="157"/>
      <c r="AT129" s="153" t="s">
        <v>228</v>
      </c>
      <c r="AU129" s="153" t="s">
        <v>96</v>
      </c>
      <c r="AV129" s="12" t="s">
        <v>94</v>
      </c>
      <c r="AW129" s="12" t="s">
        <v>42</v>
      </c>
      <c r="AX129" s="12" t="s">
        <v>87</v>
      </c>
      <c r="AY129" s="153" t="s">
        <v>219</v>
      </c>
    </row>
    <row r="130" spans="2:65" s="12" customFormat="1" ht="11.25">
      <c r="B130" s="151"/>
      <c r="D130" s="152" t="s">
        <v>228</v>
      </c>
      <c r="E130" s="153" t="s">
        <v>1</v>
      </c>
      <c r="F130" s="154" t="s">
        <v>1062</v>
      </c>
      <c r="H130" s="153" t="s">
        <v>1</v>
      </c>
      <c r="I130" s="155"/>
      <c r="L130" s="151"/>
      <c r="M130" s="156"/>
      <c r="T130" s="157"/>
      <c r="AT130" s="153" t="s">
        <v>228</v>
      </c>
      <c r="AU130" s="153" t="s">
        <v>96</v>
      </c>
      <c r="AV130" s="12" t="s">
        <v>94</v>
      </c>
      <c r="AW130" s="12" t="s">
        <v>42</v>
      </c>
      <c r="AX130" s="12" t="s">
        <v>87</v>
      </c>
      <c r="AY130" s="153" t="s">
        <v>219</v>
      </c>
    </row>
    <row r="131" spans="2:65" s="12" customFormat="1" ht="11.25">
      <c r="B131" s="151"/>
      <c r="D131" s="152" t="s">
        <v>228</v>
      </c>
      <c r="E131" s="153" t="s">
        <v>1</v>
      </c>
      <c r="F131" s="154" t="s">
        <v>619</v>
      </c>
      <c r="H131" s="153" t="s">
        <v>1</v>
      </c>
      <c r="I131" s="155"/>
      <c r="L131" s="151"/>
      <c r="M131" s="156"/>
      <c r="T131" s="157"/>
      <c r="AT131" s="153" t="s">
        <v>228</v>
      </c>
      <c r="AU131" s="153" t="s">
        <v>96</v>
      </c>
      <c r="AV131" s="12" t="s">
        <v>94</v>
      </c>
      <c r="AW131" s="12" t="s">
        <v>42</v>
      </c>
      <c r="AX131" s="12" t="s">
        <v>87</v>
      </c>
      <c r="AY131" s="153" t="s">
        <v>219</v>
      </c>
    </row>
    <row r="132" spans="2:65" s="12" customFormat="1" ht="11.25">
      <c r="B132" s="151"/>
      <c r="D132" s="152" t="s">
        <v>228</v>
      </c>
      <c r="E132" s="153" t="s">
        <v>1</v>
      </c>
      <c r="F132" s="154" t="s">
        <v>1063</v>
      </c>
      <c r="H132" s="153" t="s">
        <v>1</v>
      </c>
      <c r="I132" s="155"/>
      <c r="L132" s="151"/>
      <c r="M132" s="156"/>
      <c r="T132" s="157"/>
      <c r="AT132" s="153" t="s">
        <v>228</v>
      </c>
      <c r="AU132" s="153" t="s">
        <v>96</v>
      </c>
      <c r="AV132" s="12" t="s">
        <v>94</v>
      </c>
      <c r="AW132" s="12" t="s">
        <v>42</v>
      </c>
      <c r="AX132" s="12" t="s">
        <v>87</v>
      </c>
      <c r="AY132" s="153" t="s">
        <v>219</v>
      </c>
    </row>
    <row r="133" spans="2:65" s="13" customFormat="1" ht="11.25">
      <c r="B133" s="158"/>
      <c r="D133" s="152" t="s">
        <v>228</v>
      </c>
      <c r="E133" s="159" t="s">
        <v>1</v>
      </c>
      <c r="F133" s="160" t="s">
        <v>242</v>
      </c>
      <c r="H133" s="161">
        <v>0</v>
      </c>
      <c r="I133" s="162"/>
      <c r="L133" s="158"/>
      <c r="M133" s="163"/>
      <c r="T133" s="164"/>
      <c r="AT133" s="159" t="s">
        <v>228</v>
      </c>
      <c r="AU133" s="159" t="s">
        <v>96</v>
      </c>
      <c r="AV133" s="13" t="s">
        <v>236</v>
      </c>
      <c r="AW133" s="13" t="s">
        <v>42</v>
      </c>
      <c r="AX133" s="13" t="s">
        <v>87</v>
      </c>
      <c r="AY133" s="159" t="s">
        <v>219</v>
      </c>
    </row>
    <row r="134" spans="2:65" s="12" customFormat="1" ht="11.25">
      <c r="B134" s="151"/>
      <c r="D134" s="152" t="s">
        <v>228</v>
      </c>
      <c r="E134" s="153" t="s">
        <v>1</v>
      </c>
      <c r="F134" s="154" t="s">
        <v>1064</v>
      </c>
      <c r="H134" s="153" t="s">
        <v>1</v>
      </c>
      <c r="I134" s="155"/>
      <c r="L134" s="151"/>
      <c r="M134" s="156"/>
      <c r="T134" s="157"/>
      <c r="AT134" s="153" t="s">
        <v>228</v>
      </c>
      <c r="AU134" s="153" t="s">
        <v>96</v>
      </c>
      <c r="AV134" s="12" t="s">
        <v>94</v>
      </c>
      <c r="AW134" s="12" t="s">
        <v>42</v>
      </c>
      <c r="AX134" s="12" t="s">
        <v>87</v>
      </c>
      <c r="AY134" s="153" t="s">
        <v>219</v>
      </c>
    </row>
    <row r="135" spans="2:65" s="12" customFormat="1" ht="11.25">
      <c r="B135" s="151"/>
      <c r="D135" s="152" t="s">
        <v>228</v>
      </c>
      <c r="E135" s="153" t="s">
        <v>1</v>
      </c>
      <c r="F135" s="154" t="s">
        <v>1065</v>
      </c>
      <c r="H135" s="153" t="s">
        <v>1</v>
      </c>
      <c r="I135" s="155"/>
      <c r="L135" s="151"/>
      <c r="M135" s="156"/>
      <c r="T135" s="157"/>
      <c r="AT135" s="153" t="s">
        <v>228</v>
      </c>
      <c r="AU135" s="153" t="s">
        <v>96</v>
      </c>
      <c r="AV135" s="12" t="s">
        <v>94</v>
      </c>
      <c r="AW135" s="12" t="s">
        <v>42</v>
      </c>
      <c r="AX135" s="12" t="s">
        <v>87</v>
      </c>
      <c r="AY135" s="153" t="s">
        <v>219</v>
      </c>
    </row>
    <row r="136" spans="2:65" s="14" customFormat="1" ht="11.25">
      <c r="B136" s="165"/>
      <c r="D136" s="152" t="s">
        <v>228</v>
      </c>
      <c r="E136" s="166" t="s">
        <v>1</v>
      </c>
      <c r="F136" s="167" t="s">
        <v>1066</v>
      </c>
      <c r="H136" s="168">
        <v>3.125</v>
      </c>
      <c r="I136" s="169"/>
      <c r="L136" s="165"/>
      <c r="M136" s="170"/>
      <c r="T136" s="171"/>
      <c r="AT136" s="166" t="s">
        <v>228</v>
      </c>
      <c r="AU136" s="166" t="s">
        <v>96</v>
      </c>
      <c r="AV136" s="14" t="s">
        <v>96</v>
      </c>
      <c r="AW136" s="14" t="s">
        <v>42</v>
      </c>
      <c r="AX136" s="14" t="s">
        <v>87</v>
      </c>
      <c r="AY136" s="166" t="s">
        <v>219</v>
      </c>
    </row>
    <row r="137" spans="2:65" s="13" customFormat="1" ht="11.25">
      <c r="B137" s="158"/>
      <c r="D137" s="152" t="s">
        <v>228</v>
      </c>
      <c r="E137" s="159" t="s">
        <v>1</v>
      </c>
      <c r="F137" s="160" t="s">
        <v>242</v>
      </c>
      <c r="H137" s="161">
        <v>3.125</v>
      </c>
      <c r="I137" s="162"/>
      <c r="L137" s="158"/>
      <c r="M137" s="163"/>
      <c r="T137" s="164"/>
      <c r="AT137" s="159" t="s">
        <v>228</v>
      </c>
      <c r="AU137" s="159" t="s">
        <v>96</v>
      </c>
      <c r="AV137" s="13" t="s">
        <v>236</v>
      </c>
      <c r="AW137" s="13" t="s">
        <v>42</v>
      </c>
      <c r="AX137" s="13" t="s">
        <v>87</v>
      </c>
      <c r="AY137" s="159" t="s">
        <v>219</v>
      </c>
    </row>
    <row r="138" spans="2:65" s="14" customFormat="1" ht="11.25">
      <c r="B138" s="165"/>
      <c r="D138" s="152" t="s">
        <v>228</v>
      </c>
      <c r="E138" s="166" t="s">
        <v>1</v>
      </c>
      <c r="F138" s="167" t="s">
        <v>1067</v>
      </c>
      <c r="H138" s="168">
        <v>1</v>
      </c>
      <c r="I138" s="169"/>
      <c r="L138" s="165"/>
      <c r="M138" s="170"/>
      <c r="T138" s="171"/>
      <c r="AT138" s="166" t="s">
        <v>228</v>
      </c>
      <c r="AU138" s="166" t="s">
        <v>96</v>
      </c>
      <c r="AV138" s="14" t="s">
        <v>96</v>
      </c>
      <c r="AW138" s="14" t="s">
        <v>42</v>
      </c>
      <c r="AX138" s="14" t="s">
        <v>87</v>
      </c>
      <c r="AY138" s="166" t="s">
        <v>219</v>
      </c>
    </row>
    <row r="139" spans="2:65" s="15" customFormat="1" ht="11.25">
      <c r="B139" s="172"/>
      <c r="D139" s="152" t="s">
        <v>228</v>
      </c>
      <c r="E139" s="173" t="s">
        <v>1041</v>
      </c>
      <c r="F139" s="174" t="s">
        <v>262</v>
      </c>
      <c r="H139" s="175">
        <v>4.125</v>
      </c>
      <c r="I139" s="176"/>
      <c r="L139" s="172"/>
      <c r="M139" s="177"/>
      <c r="T139" s="178"/>
      <c r="AT139" s="173" t="s">
        <v>228</v>
      </c>
      <c r="AU139" s="173" t="s">
        <v>96</v>
      </c>
      <c r="AV139" s="15" t="s">
        <v>226</v>
      </c>
      <c r="AW139" s="15" t="s">
        <v>42</v>
      </c>
      <c r="AX139" s="15" t="s">
        <v>94</v>
      </c>
      <c r="AY139" s="173" t="s">
        <v>219</v>
      </c>
    </row>
    <row r="140" spans="2:65" s="1" customFormat="1" ht="21.75" customHeight="1">
      <c r="B140" s="33"/>
      <c r="C140" s="138" t="s">
        <v>96</v>
      </c>
      <c r="D140" s="138" t="s">
        <v>221</v>
      </c>
      <c r="E140" s="139" t="s">
        <v>926</v>
      </c>
      <c r="F140" s="140" t="s">
        <v>927</v>
      </c>
      <c r="G140" s="141" t="s">
        <v>272</v>
      </c>
      <c r="H140" s="142">
        <v>8</v>
      </c>
      <c r="I140" s="143"/>
      <c r="J140" s="144">
        <f>ROUND(I140*H140,2)</f>
        <v>0</v>
      </c>
      <c r="K140" s="140" t="s">
        <v>254</v>
      </c>
      <c r="L140" s="33"/>
      <c r="M140" s="145" t="s">
        <v>1</v>
      </c>
      <c r="N140" s="146" t="s">
        <v>52</v>
      </c>
      <c r="P140" s="147">
        <f>O140*H140</f>
        <v>0</v>
      </c>
      <c r="Q140" s="147">
        <v>0</v>
      </c>
      <c r="R140" s="147">
        <f>Q140*H140</f>
        <v>0</v>
      </c>
      <c r="S140" s="147">
        <v>0</v>
      </c>
      <c r="T140" s="148">
        <f>S140*H140</f>
        <v>0</v>
      </c>
      <c r="AR140" s="149" t="s">
        <v>226</v>
      </c>
      <c r="AT140" s="149" t="s">
        <v>221</v>
      </c>
      <c r="AU140" s="149" t="s">
        <v>96</v>
      </c>
      <c r="AY140" s="17" t="s">
        <v>219</v>
      </c>
      <c r="BE140" s="150">
        <f>IF(N140="základní",J140,0)</f>
        <v>0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7" t="s">
        <v>94</v>
      </c>
      <c r="BK140" s="150">
        <f>ROUND(I140*H140,2)</f>
        <v>0</v>
      </c>
      <c r="BL140" s="17" t="s">
        <v>226</v>
      </c>
      <c r="BM140" s="149" t="s">
        <v>1068</v>
      </c>
    </row>
    <row r="141" spans="2:65" s="1" customFormat="1" ht="11.25">
      <c r="B141" s="33"/>
      <c r="D141" s="179" t="s">
        <v>256</v>
      </c>
      <c r="F141" s="180" t="s">
        <v>929</v>
      </c>
      <c r="I141" s="181"/>
      <c r="L141" s="33"/>
      <c r="M141" s="182"/>
      <c r="T141" s="57"/>
      <c r="AT141" s="17" t="s">
        <v>256</v>
      </c>
      <c r="AU141" s="17" t="s">
        <v>96</v>
      </c>
    </row>
    <row r="142" spans="2:65" s="12" customFormat="1" ht="11.25">
      <c r="B142" s="151"/>
      <c r="D142" s="152" t="s">
        <v>228</v>
      </c>
      <c r="E142" s="153" t="s">
        <v>1</v>
      </c>
      <c r="F142" s="154" t="s">
        <v>1069</v>
      </c>
      <c r="H142" s="153" t="s">
        <v>1</v>
      </c>
      <c r="I142" s="155"/>
      <c r="L142" s="151"/>
      <c r="M142" s="156"/>
      <c r="T142" s="157"/>
      <c r="AT142" s="153" t="s">
        <v>228</v>
      </c>
      <c r="AU142" s="153" t="s">
        <v>96</v>
      </c>
      <c r="AV142" s="12" t="s">
        <v>94</v>
      </c>
      <c r="AW142" s="12" t="s">
        <v>42</v>
      </c>
      <c r="AX142" s="12" t="s">
        <v>87</v>
      </c>
      <c r="AY142" s="153" t="s">
        <v>219</v>
      </c>
    </row>
    <row r="143" spans="2:65" s="12" customFormat="1" ht="11.25">
      <c r="B143" s="151"/>
      <c r="D143" s="152" t="s">
        <v>228</v>
      </c>
      <c r="E143" s="153" t="s">
        <v>1</v>
      </c>
      <c r="F143" s="154" t="s">
        <v>931</v>
      </c>
      <c r="H143" s="153" t="s">
        <v>1</v>
      </c>
      <c r="I143" s="155"/>
      <c r="L143" s="151"/>
      <c r="M143" s="156"/>
      <c r="T143" s="157"/>
      <c r="AT143" s="153" t="s">
        <v>228</v>
      </c>
      <c r="AU143" s="153" t="s">
        <v>96</v>
      </c>
      <c r="AV143" s="12" t="s">
        <v>94</v>
      </c>
      <c r="AW143" s="12" t="s">
        <v>42</v>
      </c>
      <c r="AX143" s="12" t="s">
        <v>87</v>
      </c>
      <c r="AY143" s="153" t="s">
        <v>219</v>
      </c>
    </row>
    <row r="144" spans="2:65" s="14" customFormat="1" ht="11.25">
      <c r="B144" s="165"/>
      <c r="D144" s="152" t="s">
        <v>228</v>
      </c>
      <c r="E144" s="166" t="s">
        <v>1</v>
      </c>
      <c r="F144" s="167" t="s">
        <v>1070</v>
      </c>
      <c r="H144" s="168">
        <v>8</v>
      </c>
      <c r="I144" s="169"/>
      <c r="L144" s="165"/>
      <c r="M144" s="170"/>
      <c r="T144" s="171"/>
      <c r="AT144" s="166" t="s">
        <v>228</v>
      </c>
      <c r="AU144" s="166" t="s">
        <v>96</v>
      </c>
      <c r="AV144" s="14" t="s">
        <v>96</v>
      </c>
      <c r="AW144" s="14" t="s">
        <v>42</v>
      </c>
      <c r="AX144" s="14" t="s">
        <v>87</v>
      </c>
      <c r="AY144" s="166" t="s">
        <v>219</v>
      </c>
    </row>
    <row r="145" spans="2:65" s="15" customFormat="1" ht="11.25">
      <c r="B145" s="172"/>
      <c r="D145" s="152" t="s">
        <v>228</v>
      </c>
      <c r="E145" s="173" t="s">
        <v>1</v>
      </c>
      <c r="F145" s="174" t="s">
        <v>262</v>
      </c>
      <c r="H145" s="175">
        <v>8</v>
      </c>
      <c r="I145" s="176"/>
      <c r="L145" s="172"/>
      <c r="M145" s="177"/>
      <c r="T145" s="178"/>
      <c r="AT145" s="173" t="s">
        <v>228</v>
      </c>
      <c r="AU145" s="173" t="s">
        <v>96</v>
      </c>
      <c r="AV145" s="15" t="s">
        <v>226</v>
      </c>
      <c r="AW145" s="15" t="s">
        <v>42</v>
      </c>
      <c r="AX145" s="15" t="s">
        <v>94</v>
      </c>
      <c r="AY145" s="173" t="s">
        <v>219</v>
      </c>
    </row>
    <row r="146" spans="2:65" s="1" customFormat="1" ht="16.5" customHeight="1">
      <c r="B146" s="33"/>
      <c r="C146" s="138" t="s">
        <v>236</v>
      </c>
      <c r="D146" s="138" t="s">
        <v>221</v>
      </c>
      <c r="E146" s="139" t="s">
        <v>719</v>
      </c>
      <c r="F146" s="140" t="s">
        <v>720</v>
      </c>
      <c r="G146" s="141" t="s">
        <v>272</v>
      </c>
      <c r="H146" s="142">
        <v>4</v>
      </c>
      <c r="I146" s="143"/>
      <c r="J146" s="144">
        <f>ROUND(I146*H146,2)</f>
        <v>0</v>
      </c>
      <c r="K146" s="140" t="s">
        <v>254</v>
      </c>
      <c r="L146" s="33"/>
      <c r="M146" s="145" t="s">
        <v>1</v>
      </c>
      <c r="N146" s="146" t="s">
        <v>52</v>
      </c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49" t="s">
        <v>226</v>
      </c>
      <c r="AT146" s="149" t="s">
        <v>221</v>
      </c>
      <c r="AU146" s="149" t="s">
        <v>96</v>
      </c>
      <c r="AY146" s="17" t="s">
        <v>219</v>
      </c>
      <c r="BE146" s="150">
        <f>IF(N146="základní",J146,0)</f>
        <v>0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7" t="s">
        <v>94</v>
      </c>
      <c r="BK146" s="150">
        <f>ROUND(I146*H146,2)</f>
        <v>0</v>
      </c>
      <c r="BL146" s="17" t="s">
        <v>226</v>
      </c>
      <c r="BM146" s="149" t="s">
        <v>1071</v>
      </c>
    </row>
    <row r="147" spans="2:65" s="1" customFormat="1" ht="11.25">
      <c r="B147" s="33"/>
      <c r="D147" s="179" t="s">
        <v>256</v>
      </c>
      <c r="F147" s="180" t="s">
        <v>722</v>
      </c>
      <c r="I147" s="181"/>
      <c r="L147" s="33"/>
      <c r="M147" s="182"/>
      <c r="T147" s="57"/>
      <c r="AT147" s="17" t="s">
        <v>256</v>
      </c>
      <c r="AU147" s="17" t="s">
        <v>96</v>
      </c>
    </row>
    <row r="148" spans="2:65" s="12" customFormat="1" ht="22.5">
      <c r="B148" s="151"/>
      <c r="D148" s="152" t="s">
        <v>228</v>
      </c>
      <c r="E148" s="153" t="s">
        <v>1</v>
      </c>
      <c r="F148" s="154" t="s">
        <v>1072</v>
      </c>
      <c r="H148" s="153" t="s">
        <v>1</v>
      </c>
      <c r="I148" s="155"/>
      <c r="L148" s="151"/>
      <c r="M148" s="156"/>
      <c r="T148" s="157"/>
      <c r="AT148" s="153" t="s">
        <v>228</v>
      </c>
      <c r="AU148" s="153" t="s">
        <v>96</v>
      </c>
      <c r="AV148" s="12" t="s">
        <v>94</v>
      </c>
      <c r="AW148" s="12" t="s">
        <v>42</v>
      </c>
      <c r="AX148" s="12" t="s">
        <v>87</v>
      </c>
      <c r="AY148" s="153" t="s">
        <v>219</v>
      </c>
    </row>
    <row r="149" spans="2:65" s="12" customFormat="1" ht="11.25">
      <c r="B149" s="151"/>
      <c r="D149" s="152" t="s">
        <v>228</v>
      </c>
      <c r="E149" s="153" t="s">
        <v>1</v>
      </c>
      <c r="F149" s="154" t="s">
        <v>1073</v>
      </c>
      <c r="H149" s="153" t="s">
        <v>1</v>
      </c>
      <c r="I149" s="155"/>
      <c r="L149" s="151"/>
      <c r="M149" s="156"/>
      <c r="T149" s="157"/>
      <c r="AT149" s="153" t="s">
        <v>228</v>
      </c>
      <c r="AU149" s="153" t="s">
        <v>96</v>
      </c>
      <c r="AV149" s="12" t="s">
        <v>94</v>
      </c>
      <c r="AW149" s="12" t="s">
        <v>42</v>
      </c>
      <c r="AX149" s="12" t="s">
        <v>87</v>
      </c>
      <c r="AY149" s="153" t="s">
        <v>219</v>
      </c>
    </row>
    <row r="150" spans="2:65" s="14" customFormat="1" ht="11.25">
      <c r="B150" s="165"/>
      <c r="D150" s="152" t="s">
        <v>228</v>
      </c>
      <c r="E150" s="166" t="s">
        <v>1</v>
      </c>
      <c r="F150" s="167" t="s">
        <v>1045</v>
      </c>
      <c r="H150" s="168">
        <v>4</v>
      </c>
      <c r="I150" s="169"/>
      <c r="L150" s="165"/>
      <c r="M150" s="170"/>
      <c r="T150" s="171"/>
      <c r="AT150" s="166" t="s">
        <v>228</v>
      </c>
      <c r="AU150" s="166" t="s">
        <v>96</v>
      </c>
      <c r="AV150" s="14" t="s">
        <v>96</v>
      </c>
      <c r="AW150" s="14" t="s">
        <v>42</v>
      </c>
      <c r="AX150" s="14" t="s">
        <v>87</v>
      </c>
      <c r="AY150" s="166" t="s">
        <v>219</v>
      </c>
    </row>
    <row r="151" spans="2:65" s="15" customFormat="1" ht="11.25">
      <c r="B151" s="172"/>
      <c r="D151" s="152" t="s">
        <v>228</v>
      </c>
      <c r="E151" s="173" t="s">
        <v>1</v>
      </c>
      <c r="F151" s="174" t="s">
        <v>262</v>
      </c>
      <c r="H151" s="175">
        <v>4</v>
      </c>
      <c r="I151" s="176"/>
      <c r="L151" s="172"/>
      <c r="M151" s="177"/>
      <c r="T151" s="178"/>
      <c r="AT151" s="173" t="s">
        <v>228</v>
      </c>
      <c r="AU151" s="173" t="s">
        <v>96</v>
      </c>
      <c r="AV151" s="15" t="s">
        <v>226</v>
      </c>
      <c r="AW151" s="15" t="s">
        <v>42</v>
      </c>
      <c r="AX151" s="15" t="s">
        <v>94</v>
      </c>
      <c r="AY151" s="173" t="s">
        <v>219</v>
      </c>
    </row>
    <row r="152" spans="2:65" s="1" customFormat="1" ht="16.5" customHeight="1">
      <c r="B152" s="33"/>
      <c r="C152" s="138" t="s">
        <v>226</v>
      </c>
      <c r="D152" s="138" t="s">
        <v>221</v>
      </c>
      <c r="E152" s="139" t="s">
        <v>1074</v>
      </c>
      <c r="F152" s="140" t="s">
        <v>1075</v>
      </c>
      <c r="G152" s="141" t="s">
        <v>272</v>
      </c>
      <c r="H152" s="142">
        <v>4</v>
      </c>
      <c r="I152" s="143"/>
      <c r="J152" s="144">
        <f>ROUND(I152*H152,2)</f>
        <v>0</v>
      </c>
      <c r="K152" s="140" t="s">
        <v>254</v>
      </c>
      <c r="L152" s="33"/>
      <c r="M152" s="145" t="s">
        <v>1</v>
      </c>
      <c r="N152" s="146" t="s">
        <v>52</v>
      </c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49" t="s">
        <v>226</v>
      </c>
      <c r="AT152" s="149" t="s">
        <v>221</v>
      </c>
      <c r="AU152" s="149" t="s">
        <v>96</v>
      </c>
      <c r="AY152" s="17" t="s">
        <v>219</v>
      </c>
      <c r="BE152" s="150">
        <f>IF(N152="základní",J152,0)</f>
        <v>0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7" t="s">
        <v>94</v>
      </c>
      <c r="BK152" s="150">
        <f>ROUND(I152*H152,2)</f>
        <v>0</v>
      </c>
      <c r="BL152" s="17" t="s">
        <v>226</v>
      </c>
      <c r="BM152" s="149" t="s">
        <v>1076</v>
      </c>
    </row>
    <row r="153" spans="2:65" s="1" customFormat="1" ht="11.25">
      <c r="B153" s="33"/>
      <c r="D153" s="179" t="s">
        <v>256</v>
      </c>
      <c r="F153" s="180" t="s">
        <v>1077</v>
      </c>
      <c r="I153" s="181"/>
      <c r="L153" s="33"/>
      <c r="M153" s="182"/>
      <c r="T153" s="57"/>
      <c r="AT153" s="17" t="s">
        <v>256</v>
      </c>
      <c r="AU153" s="17" t="s">
        <v>96</v>
      </c>
    </row>
    <row r="154" spans="2:65" s="14" customFormat="1" ht="11.25">
      <c r="B154" s="165"/>
      <c r="D154" s="152" t="s">
        <v>228</v>
      </c>
      <c r="E154" s="166" t="s">
        <v>1</v>
      </c>
      <c r="F154" s="167" t="s">
        <v>1078</v>
      </c>
      <c r="H154" s="168">
        <v>4</v>
      </c>
      <c r="I154" s="169"/>
      <c r="L154" s="165"/>
      <c r="M154" s="170"/>
      <c r="T154" s="171"/>
      <c r="AT154" s="166" t="s">
        <v>228</v>
      </c>
      <c r="AU154" s="166" t="s">
        <v>96</v>
      </c>
      <c r="AV154" s="14" t="s">
        <v>96</v>
      </c>
      <c r="AW154" s="14" t="s">
        <v>42</v>
      </c>
      <c r="AX154" s="14" t="s">
        <v>87</v>
      </c>
      <c r="AY154" s="166" t="s">
        <v>219</v>
      </c>
    </row>
    <row r="155" spans="2:65" s="12" customFormat="1" ht="11.25">
      <c r="B155" s="151"/>
      <c r="D155" s="152" t="s">
        <v>228</v>
      </c>
      <c r="E155" s="153" t="s">
        <v>1</v>
      </c>
      <c r="F155" s="154" t="s">
        <v>1079</v>
      </c>
      <c r="H155" s="153" t="s">
        <v>1</v>
      </c>
      <c r="I155" s="155"/>
      <c r="L155" s="151"/>
      <c r="M155" s="156"/>
      <c r="T155" s="157"/>
      <c r="AT155" s="153" t="s">
        <v>228</v>
      </c>
      <c r="AU155" s="153" t="s">
        <v>96</v>
      </c>
      <c r="AV155" s="12" t="s">
        <v>94</v>
      </c>
      <c r="AW155" s="12" t="s">
        <v>42</v>
      </c>
      <c r="AX155" s="12" t="s">
        <v>87</v>
      </c>
      <c r="AY155" s="153" t="s">
        <v>219</v>
      </c>
    </row>
    <row r="156" spans="2:65" s="13" customFormat="1" ht="11.25">
      <c r="B156" s="158"/>
      <c r="D156" s="152" t="s">
        <v>228</v>
      </c>
      <c r="E156" s="159" t="s">
        <v>1045</v>
      </c>
      <c r="F156" s="160" t="s">
        <v>242</v>
      </c>
      <c r="H156" s="161">
        <v>4</v>
      </c>
      <c r="I156" s="162"/>
      <c r="L156" s="158"/>
      <c r="M156" s="163"/>
      <c r="T156" s="164"/>
      <c r="AT156" s="159" t="s">
        <v>228</v>
      </c>
      <c r="AU156" s="159" t="s">
        <v>96</v>
      </c>
      <c r="AV156" s="13" t="s">
        <v>236</v>
      </c>
      <c r="AW156" s="13" t="s">
        <v>42</v>
      </c>
      <c r="AX156" s="13" t="s">
        <v>94</v>
      </c>
      <c r="AY156" s="159" t="s">
        <v>219</v>
      </c>
    </row>
    <row r="157" spans="2:65" s="11" customFormat="1" ht="22.9" customHeight="1">
      <c r="B157" s="126"/>
      <c r="D157" s="127" t="s">
        <v>86</v>
      </c>
      <c r="E157" s="136" t="s">
        <v>301</v>
      </c>
      <c r="F157" s="136" t="s">
        <v>783</v>
      </c>
      <c r="I157" s="129"/>
      <c r="J157" s="137">
        <f>BK157</f>
        <v>0</v>
      </c>
      <c r="L157" s="126"/>
      <c r="M157" s="131"/>
      <c r="P157" s="132">
        <f>SUM(P158:P179)</f>
        <v>0</v>
      </c>
      <c r="R157" s="132">
        <f>SUM(R158:R179)</f>
        <v>0</v>
      </c>
      <c r="T157" s="133">
        <f>SUM(T158:T179)</f>
        <v>10.071000000000002</v>
      </c>
      <c r="AR157" s="127" t="s">
        <v>94</v>
      </c>
      <c r="AT157" s="134" t="s">
        <v>86</v>
      </c>
      <c r="AU157" s="134" t="s">
        <v>94</v>
      </c>
      <c r="AY157" s="127" t="s">
        <v>219</v>
      </c>
      <c r="BK157" s="135">
        <f>SUM(BK158:BK179)</f>
        <v>0</v>
      </c>
    </row>
    <row r="158" spans="2:65" s="1" customFormat="1" ht="16.5" customHeight="1">
      <c r="B158" s="33"/>
      <c r="C158" s="138" t="s">
        <v>269</v>
      </c>
      <c r="D158" s="138" t="s">
        <v>221</v>
      </c>
      <c r="E158" s="139" t="s">
        <v>1080</v>
      </c>
      <c r="F158" s="140" t="s">
        <v>1081</v>
      </c>
      <c r="G158" s="141" t="s">
        <v>272</v>
      </c>
      <c r="H158" s="142">
        <v>1.875</v>
      </c>
      <c r="I158" s="143"/>
      <c r="J158" s="144">
        <f>ROUND(I158*H158,2)</f>
        <v>0</v>
      </c>
      <c r="K158" s="140" t="s">
        <v>254</v>
      </c>
      <c r="L158" s="33"/>
      <c r="M158" s="145" t="s">
        <v>1</v>
      </c>
      <c r="N158" s="146" t="s">
        <v>52</v>
      </c>
      <c r="P158" s="147">
        <f>O158*H158</f>
        <v>0</v>
      </c>
      <c r="Q158" s="147">
        <v>0</v>
      </c>
      <c r="R158" s="147">
        <f>Q158*H158</f>
        <v>0</v>
      </c>
      <c r="S158" s="147">
        <v>2.2000000000000002</v>
      </c>
      <c r="T158" s="148">
        <f>S158*H158</f>
        <v>4.125</v>
      </c>
      <c r="AR158" s="149" t="s">
        <v>226</v>
      </c>
      <c r="AT158" s="149" t="s">
        <v>221</v>
      </c>
      <c r="AU158" s="149" t="s">
        <v>96</v>
      </c>
      <c r="AY158" s="17" t="s">
        <v>219</v>
      </c>
      <c r="BE158" s="150">
        <f>IF(N158="základní",J158,0)</f>
        <v>0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7" t="s">
        <v>94</v>
      </c>
      <c r="BK158" s="150">
        <f>ROUND(I158*H158,2)</f>
        <v>0</v>
      </c>
      <c r="BL158" s="17" t="s">
        <v>226</v>
      </c>
      <c r="BM158" s="149" t="s">
        <v>1082</v>
      </c>
    </row>
    <row r="159" spans="2:65" s="1" customFormat="1" ht="11.25">
      <c r="B159" s="33"/>
      <c r="D159" s="179" t="s">
        <v>256</v>
      </c>
      <c r="F159" s="180" t="s">
        <v>1083</v>
      </c>
      <c r="I159" s="181"/>
      <c r="L159" s="33"/>
      <c r="M159" s="182"/>
      <c r="T159" s="57"/>
      <c r="AT159" s="17" t="s">
        <v>256</v>
      </c>
      <c r="AU159" s="17" t="s">
        <v>96</v>
      </c>
    </row>
    <row r="160" spans="2:65" s="12" customFormat="1" ht="11.25">
      <c r="B160" s="151"/>
      <c r="D160" s="152" t="s">
        <v>228</v>
      </c>
      <c r="E160" s="153" t="s">
        <v>1</v>
      </c>
      <c r="F160" s="154" t="s">
        <v>1064</v>
      </c>
      <c r="H160" s="153" t="s">
        <v>1</v>
      </c>
      <c r="I160" s="155"/>
      <c r="L160" s="151"/>
      <c r="M160" s="156"/>
      <c r="T160" s="157"/>
      <c r="AT160" s="153" t="s">
        <v>228</v>
      </c>
      <c r="AU160" s="153" t="s">
        <v>96</v>
      </c>
      <c r="AV160" s="12" t="s">
        <v>94</v>
      </c>
      <c r="AW160" s="12" t="s">
        <v>42</v>
      </c>
      <c r="AX160" s="12" t="s">
        <v>87</v>
      </c>
      <c r="AY160" s="153" t="s">
        <v>219</v>
      </c>
    </row>
    <row r="161" spans="2:65" s="12" customFormat="1" ht="11.25">
      <c r="B161" s="151"/>
      <c r="D161" s="152" t="s">
        <v>228</v>
      </c>
      <c r="E161" s="153" t="s">
        <v>1</v>
      </c>
      <c r="F161" s="154" t="s">
        <v>1065</v>
      </c>
      <c r="H161" s="153" t="s">
        <v>1</v>
      </c>
      <c r="I161" s="155"/>
      <c r="L161" s="151"/>
      <c r="M161" s="156"/>
      <c r="T161" s="157"/>
      <c r="AT161" s="153" t="s">
        <v>228</v>
      </c>
      <c r="AU161" s="153" t="s">
        <v>96</v>
      </c>
      <c r="AV161" s="12" t="s">
        <v>94</v>
      </c>
      <c r="AW161" s="12" t="s">
        <v>42</v>
      </c>
      <c r="AX161" s="12" t="s">
        <v>87</v>
      </c>
      <c r="AY161" s="153" t="s">
        <v>219</v>
      </c>
    </row>
    <row r="162" spans="2:65" s="14" customFormat="1" ht="11.25">
      <c r="B162" s="165"/>
      <c r="D162" s="152" t="s">
        <v>228</v>
      </c>
      <c r="E162" s="166" t="s">
        <v>1</v>
      </c>
      <c r="F162" s="167" t="s">
        <v>1084</v>
      </c>
      <c r="H162" s="168">
        <v>1.875</v>
      </c>
      <c r="I162" s="169"/>
      <c r="L162" s="165"/>
      <c r="M162" s="170"/>
      <c r="T162" s="171"/>
      <c r="AT162" s="166" t="s">
        <v>228</v>
      </c>
      <c r="AU162" s="166" t="s">
        <v>96</v>
      </c>
      <c r="AV162" s="14" t="s">
        <v>96</v>
      </c>
      <c r="AW162" s="14" t="s">
        <v>42</v>
      </c>
      <c r="AX162" s="14" t="s">
        <v>87</v>
      </c>
      <c r="AY162" s="166" t="s">
        <v>219</v>
      </c>
    </row>
    <row r="163" spans="2:65" s="15" customFormat="1" ht="11.25">
      <c r="B163" s="172"/>
      <c r="D163" s="152" t="s">
        <v>228</v>
      </c>
      <c r="E163" s="173" t="s">
        <v>1</v>
      </c>
      <c r="F163" s="174" t="s">
        <v>262</v>
      </c>
      <c r="H163" s="175">
        <v>1.875</v>
      </c>
      <c r="I163" s="176"/>
      <c r="L163" s="172"/>
      <c r="M163" s="177"/>
      <c r="T163" s="178"/>
      <c r="AT163" s="173" t="s">
        <v>228</v>
      </c>
      <c r="AU163" s="173" t="s">
        <v>96</v>
      </c>
      <c r="AV163" s="15" t="s">
        <v>226</v>
      </c>
      <c r="AW163" s="15" t="s">
        <v>42</v>
      </c>
      <c r="AX163" s="15" t="s">
        <v>94</v>
      </c>
      <c r="AY163" s="173" t="s">
        <v>219</v>
      </c>
    </row>
    <row r="164" spans="2:65" s="1" customFormat="1" ht="16.5" customHeight="1">
      <c r="B164" s="33"/>
      <c r="C164" s="138" t="s">
        <v>277</v>
      </c>
      <c r="D164" s="138" t="s">
        <v>221</v>
      </c>
      <c r="E164" s="139" t="s">
        <v>1085</v>
      </c>
      <c r="F164" s="140" t="s">
        <v>1086</v>
      </c>
      <c r="G164" s="141" t="s">
        <v>382</v>
      </c>
      <c r="H164" s="142">
        <v>9</v>
      </c>
      <c r="I164" s="143"/>
      <c r="J164" s="144">
        <f>ROUND(I164*H164,2)</f>
        <v>0</v>
      </c>
      <c r="K164" s="140" t="s">
        <v>254</v>
      </c>
      <c r="L164" s="33"/>
      <c r="M164" s="145" t="s">
        <v>1</v>
      </c>
      <c r="N164" s="146" t="s">
        <v>52</v>
      </c>
      <c r="P164" s="147">
        <f>O164*H164</f>
        <v>0</v>
      </c>
      <c r="Q164" s="147">
        <v>0</v>
      </c>
      <c r="R164" s="147">
        <f>Q164*H164</f>
        <v>0</v>
      </c>
      <c r="S164" s="147">
        <v>0.48199999999999998</v>
      </c>
      <c r="T164" s="148">
        <f>S164*H164</f>
        <v>4.3380000000000001</v>
      </c>
      <c r="AR164" s="149" t="s">
        <v>226</v>
      </c>
      <c r="AT164" s="149" t="s">
        <v>221</v>
      </c>
      <c r="AU164" s="149" t="s">
        <v>96</v>
      </c>
      <c r="AY164" s="17" t="s">
        <v>219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7" t="s">
        <v>94</v>
      </c>
      <c r="BK164" s="150">
        <f>ROUND(I164*H164,2)</f>
        <v>0</v>
      </c>
      <c r="BL164" s="17" t="s">
        <v>226</v>
      </c>
      <c r="BM164" s="149" t="s">
        <v>1087</v>
      </c>
    </row>
    <row r="165" spans="2:65" s="1" customFormat="1" ht="11.25">
      <c r="B165" s="33"/>
      <c r="D165" s="179" t="s">
        <v>256</v>
      </c>
      <c r="F165" s="180" t="s">
        <v>1088</v>
      </c>
      <c r="I165" s="181"/>
      <c r="L165" s="33"/>
      <c r="M165" s="182"/>
      <c r="T165" s="57"/>
      <c r="AT165" s="17" t="s">
        <v>256</v>
      </c>
      <c r="AU165" s="17" t="s">
        <v>96</v>
      </c>
    </row>
    <row r="166" spans="2:65" s="14" customFormat="1" ht="11.25">
      <c r="B166" s="165"/>
      <c r="D166" s="152" t="s">
        <v>228</v>
      </c>
      <c r="E166" s="166" t="s">
        <v>1</v>
      </c>
      <c r="F166" s="167" t="s">
        <v>1089</v>
      </c>
      <c r="H166" s="168">
        <v>2</v>
      </c>
      <c r="I166" s="169"/>
      <c r="L166" s="165"/>
      <c r="M166" s="170"/>
      <c r="T166" s="171"/>
      <c r="AT166" s="166" t="s">
        <v>228</v>
      </c>
      <c r="AU166" s="166" t="s">
        <v>96</v>
      </c>
      <c r="AV166" s="14" t="s">
        <v>96</v>
      </c>
      <c r="AW166" s="14" t="s">
        <v>42</v>
      </c>
      <c r="AX166" s="14" t="s">
        <v>87</v>
      </c>
      <c r="AY166" s="166" t="s">
        <v>219</v>
      </c>
    </row>
    <row r="167" spans="2:65" s="14" customFormat="1" ht="11.25">
      <c r="B167" s="165"/>
      <c r="D167" s="152" t="s">
        <v>228</v>
      </c>
      <c r="E167" s="166" t="s">
        <v>1</v>
      </c>
      <c r="F167" s="167" t="s">
        <v>1090</v>
      </c>
      <c r="H167" s="168">
        <v>7</v>
      </c>
      <c r="I167" s="169"/>
      <c r="L167" s="165"/>
      <c r="M167" s="170"/>
      <c r="T167" s="171"/>
      <c r="AT167" s="166" t="s">
        <v>228</v>
      </c>
      <c r="AU167" s="166" t="s">
        <v>96</v>
      </c>
      <c r="AV167" s="14" t="s">
        <v>96</v>
      </c>
      <c r="AW167" s="14" t="s">
        <v>42</v>
      </c>
      <c r="AX167" s="14" t="s">
        <v>87</v>
      </c>
      <c r="AY167" s="166" t="s">
        <v>219</v>
      </c>
    </row>
    <row r="168" spans="2:65" s="12" customFormat="1" ht="11.25">
      <c r="B168" s="151"/>
      <c r="D168" s="152" t="s">
        <v>228</v>
      </c>
      <c r="E168" s="153" t="s">
        <v>1</v>
      </c>
      <c r="F168" s="154" t="s">
        <v>1091</v>
      </c>
      <c r="H168" s="153" t="s">
        <v>1</v>
      </c>
      <c r="I168" s="155"/>
      <c r="L168" s="151"/>
      <c r="M168" s="156"/>
      <c r="T168" s="157"/>
      <c r="AT168" s="153" t="s">
        <v>228</v>
      </c>
      <c r="AU168" s="153" t="s">
        <v>96</v>
      </c>
      <c r="AV168" s="12" t="s">
        <v>94</v>
      </c>
      <c r="AW168" s="12" t="s">
        <v>42</v>
      </c>
      <c r="AX168" s="12" t="s">
        <v>87</v>
      </c>
      <c r="AY168" s="153" t="s">
        <v>219</v>
      </c>
    </row>
    <row r="169" spans="2:65" s="15" customFormat="1" ht="11.25">
      <c r="B169" s="172"/>
      <c r="D169" s="152" t="s">
        <v>228</v>
      </c>
      <c r="E169" s="173" t="s">
        <v>1</v>
      </c>
      <c r="F169" s="174" t="s">
        <v>262</v>
      </c>
      <c r="H169" s="175">
        <v>9</v>
      </c>
      <c r="I169" s="176"/>
      <c r="L169" s="172"/>
      <c r="M169" s="177"/>
      <c r="T169" s="178"/>
      <c r="AT169" s="173" t="s">
        <v>228</v>
      </c>
      <c r="AU169" s="173" t="s">
        <v>96</v>
      </c>
      <c r="AV169" s="15" t="s">
        <v>226</v>
      </c>
      <c r="AW169" s="15" t="s">
        <v>42</v>
      </c>
      <c r="AX169" s="15" t="s">
        <v>94</v>
      </c>
      <c r="AY169" s="173" t="s">
        <v>219</v>
      </c>
    </row>
    <row r="170" spans="2:65" s="1" customFormat="1" ht="16.5" customHeight="1">
      <c r="B170" s="33"/>
      <c r="C170" s="138" t="s">
        <v>288</v>
      </c>
      <c r="D170" s="138" t="s">
        <v>221</v>
      </c>
      <c r="E170" s="139" t="s">
        <v>1092</v>
      </c>
      <c r="F170" s="140" t="s">
        <v>1093</v>
      </c>
      <c r="G170" s="141" t="s">
        <v>382</v>
      </c>
      <c r="H170" s="142">
        <v>4</v>
      </c>
      <c r="I170" s="143"/>
      <c r="J170" s="144">
        <f>ROUND(I170*H170,2)</f>
        <v>0</v>
      </c>
      <c r="K170" s="140" t="s">
        <v>254</v>
      </c>
      <c r="L170" s="33"/>
      <c r="M170" s="145" t="s">
        <v>1</v>
      </c>
      <c r="N170" s="146" t="s">
        <v>52</v>
      </c>
      <c r="P170" s="147">
        <f>O170*H170</f>
        <v>0</v>
      </c>
      <c r="Q170" s="147">
        <v>0</v>
      </c>
      <c r="R170" s="147">
        <f>Q170*H170</f>
        <v>0</v>
      </c>
      <c r="S170" s="147">
        <v>8.6999999999999994E-2</v>
      </c>
      <c r="T170" s="148">
        <f>S170*H170</f>
        <v>0.34799999999999998</v>
      </c>
      <c r="AR170" s="149" t="s">
        <v>226</v>
      </c>
      <c r="AT170" s="149" t="s">
        <v>221</v>
      </c>
      <c r="AU170" s="149" t="s">
        <v>96</v>
      </c>
      <c r="AY170" s="17" t="s">
        <v>219</v>
      </c>
      <c r="BE170" s="150">
        <f>IF(N170="základní",J170,0)</f>
        <v>0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7" t="s">
        <v>94</v>
      </c>
      <c r="BK170" s="150">
        <f>ROUND(I170*H170,2)</f>
        <v>0</v>
      </c>
      <c r="BL170" s="17" t="s">
        <v>226</v>
      </c>
      <c r="BM170" s="149" t="s">
        <v>1094</v>
      </c>
    </row>
    <row r="171" spans="2:65" s="1" customFormat="1" ht="11.25">
      <c r="B171" s="33"/>
      <c r="D171" s="179" t="s">
        <v>256</v>
      </c>
      <c r="F171" s="180" t="s">
        <v>1095</v>
      </c>
      <c r="I171" s="181"/>
      <c r="L171" s="33"/>
      <c r="M171" s="182"/>
      <c r="T171" s="57"/>
      <c r="AT171" s="17" t="s">
        <v>256</v>
      </c>
      <c r="AU171" s="17" t="s">
        <v>96</v>
      </c>
    </row>
    <row r="172" spans="2:65" s="14" customFormat="1" ht="11.25">
      <c r="B172" s="165"/>
      <c r="D172" s="152" t="s">
        <v>228</v>
      </c>
      <c r="E172" s="166" t="s">
        <v>1</v>
      </c>
      <c r="F172" s="167" t="s">
        <v>1096</v>
      </c>
      <c r="H172" s="168">
        <v>4</v>
      </c>
      <c r="I172" s="169"/>
      <c r="L172" s="165"/>
      <c r="M172" s="170"/>
      <c r="T172" s="171"/>
      <c r="AT172" s="166" t="s">
        <v>228</v>
      </c>
      <c r="AU172" s="166" t="s">
        <v>96</v>
      </c>
      <c r="AV172" s="14" t="s">
        <v>96</v>
      </c>
      <c r="AW172" s="14" t="s">
        <v>42</v>
      </c>
      <c r="AX172" s="14" t="s">
        <v>87</v>
      </c>
      <c r="AY172" s="166" t="s">
        <v>219</v>
      </c>
    </row>
    <row r="173" spans="2:65" s="12" customFormat="1" ht="11.25">
      <c r="B173" s="151"/>
      <c r="D173" s="152" t="s">
        <v>228</v>
      </c>
      <c r="E173" s="153" t="s">
        <v>1</v>
      </c>
      <c r="F173" s="154" t="s">
        <v>1091</v>
      </c>
      <c r="H173" s="153" t="s">
        <v>1</v>
      </c>
      <c r="I173" s="155"/>
      <c r="L173" s="151"/>
      <c r="M173" s="156"/>
      <c r="T173" s="157"/>
      <c r="AT173" s="153" t="s">
        <v>228</v>
      </c>
      <c r="AU173" s="153" t="s">
        <v>96</v>
      </c>
      <c r="AV173" s="12" t="s">
        <v>94</v>
      </c>
      <c r="AW173" s="12" t="s">
        <v>42</v>
      </c>
      <c r="AX173" s="12" t="s">
        <v>87</v>
      </c>
      <c r="AY173" s="153" t="s">
        <v>219</v>
      </c>
    </row>
    <row r="174" spans="2:65" s="15" customFormat="1" ht="11.25">
      <c r="B174" s="172"/>
      <c r="D174" s="152" t="s">
        <v>228</v>
      </c>
      <c r="E174" s="173" t="s">
        <v>1</v>
      </c>
      <c r="F174" s="174" t="s">
        <v>262</v>
      </c>
      <c r="H174" s="175">
        <v>4</v>
      </c>
      <c r="I174" s="176"/>
      <c r="L174" s="172"/>
      <c r="M174" s="177"/>
      <c r="T174" s="178"/>
      <c r="AT174" s="173" t="s">
        <v>228</v>
      </c>
      <c r="AU174" s="173" t="s">
        <v>96</v>
      </c>
      <c r="AV174" s="15" t="s">
        <v>226</v>
      </c>
      <c r="AW174" s="15" t="s">
        <v>42</v>
      </c>
      <c r="AX174" s="15" t="s">
        <v>94</v>
      </c>
      <c r="AY174" s="173" t="s">
        <v>219</v>
      </c>
    </row>
    <row r="175" spans="2:65" s="1" customFormat="1" ht="16.5" customHeight="1">
      <c r="B175" s="33"/>
      <c r="C175" s="138" t="s">
        <v>295</v>
      </c>
      <c r="D175" s="138" t="s">
        <v>221</v>
      </c>
      <c r="E175" s="139" t="s">
        <v>1097</v>
      </c>
      <c r="F175" s="140" t="s">
        <v>1098</v>
      </c>
      <c r="G175" s="141" t="s">
        <v>624</v>
      </c>
      <c r="H175" s="142">
        <v>36</v>
      </c>
      <c r="I175" s="143"/>
      <c r="J175" s="144">
        <f>ROUND(I175*H175,2)</f>
        <v>0</v>
      </c>
      <c r="K175" s="140" t="s">
        <v>254</v>
      </c>
      <c r="L175" s="33"/>
      <c r="M175" s="145" t="s">
        <v>1</v>
      </c>
      <c r="N175" s="146" t="s">
        <v>52</v>
      </c>
      <c r="P175" s="147">
        <f>O175*H175</f>
        <v>0</v>
      </c>
      <c r="Q175" s="147">
        <v>0</v>
      </c>
      <c r="R175" s="147">
        <f>Q175*H175</f>
        <v>0</v>
      </c>
      <c r="S175" s="147">
        <v>3.5000000000000003E-2</v>
      </c>
      <c r="T175" s="148">
        <f>S175*H175</f>
        <v>1.2600000000000002</v>
      </c>
      <c r="AR175" s="149" t="s">
        <v>226</v>
      </c>
      <c r="AT175" s="149" t="s">
        <v>221</v>
      </c>
      <c r="AU175" s="149" t="s">
        <v>96</v>
      </c>
      <c r="AY175" s="17" t="s">
        <v>219</v>
      </c>
      <c r="BE175" s="150">
        <f>IF(N175="základní",J175,0)</f>
        <v>0</v>
      </c>
      <c r="BF175" s="150">
        <f>IF(N175="snížená",J175,0)</f>
        <v>0</v>
      </c>
      <c r="BG175" s="150">
        <f>IF(N175="zákl. přenesená",J175,0)</f>
        <v>0</v>
      </c>
      <c r="BH175" s="150">
        <f>IF(N175="sníž. přenesená",J175,0)</f>
        <v>0</v>
      </c>
      <c r="BI175" s="150">
        <f>IF(N175="nulová",J175,0)</f>
        <v>0</v>
      </c>
      <c r="BJ175" s="17" t="s">
        <v>94</v>
      </c>
      <c r="BK175" s="150">
        <f>ROUND(I175*H175,2)</f>
        <v>0</v>
      </c>
      <c r="BL175" s="17" t="s">
        <v>226</v>
      </c>
      <c r="BM175" s="149" t="s">
        <v>1099</v>
      </c>
    </row>
    <row r="176" spans="2:65" s="1" customFormat="1" ht="11.25">
      <c r="B176" s="33"/>
      <c r="D176" s="179" t="s">
        <v>256</v>
      </c>
      <c r="F176" s="180" t="s">
        <v>1100</v>
      </c>
      <c r="I176" s="181"/>
      <c r="L176" s="33"/>
      <c r="M176" s="182"/>
      <c r="T176" s="57"/>
      <c r="AT176" s="17" t="s">
        <v>256</v>
      </c>
      <c r="AU176" s="17" t="s">
        <v>96</v>
      </c>
    </row>
    <row r="177" spans="2:65" s="14" customFormat="1" ht="11.25">
      <c r="B177" s="165"/>
      <c r="D177" s="152" t="s">
        <v>228</v>
      </c>
      <c r="E177" s="166" t="s">
        <v>1</v>
      </c>
      <c r="F177" s="167" t="s">
        <v>1101</v>
      </c>
      <c r="H177" s="168">
        <v>36</v>
      </c>
      <c r="I177" s="169"/>
      <c r="L177" s="165"/>
      <c r="M177" s="170"/>
      <c r="T177" s="171"/>
      <c r="AT177" s="166" t="s">
        <v>228</v>
      </c>
      <c r="AU177" s="166" t="s">
        <v>96</v>
      </c>
      <c r="AV177" s="14" t="s">
        <v>96</v>
      </c>
      <c r="AW177" s="14" t="s">
        <v>42</v>
      </c>
      <c r="AX177" s="14" t="s">
        <v>87</v>
      </c>
      <c r="AY177" s="166" t="s">
        <v>219</v>
      </c>
    </row>
    <row r="178" spans="2:65" s="12" customFormat="1" ht="11.25">
      <c r="B178" s="151"/>
      <c r="D178" s="152" t="s">
        <v>228</v>
      </c>
      <c r="E178" s="153" t="s">
        <v>1</v>
      </c>
      <c r="F178" s="154" t="s">
        <v>1091</v>
      </c>
      <c r="H178" s="153" t="s">
        <v>1</v>
      </c>
      <c r="I178" s="155"/>
      <c r="L178" s="151"/>
      <c r="M178" s="156"/>
      <c r="T178" s="157"/>
      <c r="AT178" s="153" t="s">
        <v>228</v>
      </c>
      <c r="AU178" s="153" t="s">
        <v>96</v>
      </c>
      <c r="AV178" s="12" t="s">
        <v>94</v>
      </c>
      <c r="AW178" s="12" t="s">
        <v>42</v>
      </c>
      <c r="AX178" s="12" t="s">
        <v>87</v>
      </c>
      <c r="AY178" s="153" t="s">
        <v>219</v>
      </c>
    </row>
    <row r="179" spans="2:65" s="15" customFormat="1" ht="11.25">
      <c r="B179" s="172"/>
      <c r="D179" s="152" t="s">
        <v>228</v>
      </c>
      <c r="E179" s="173" t="s">
        <v>1</v>
      </c>
      <c r="F179" s="174" t="s">
        <v>262</v>
      </c>
      <c r="H179" s="175">
        <v>36</v>
      </c>
      <c r="I179" s="176"/>
      <c r="L179" s="172"/>
      <c r="M179" s="177"/>
      <c r="T179" s="178"/>
      <c r="AT179" s="173" t="s">
        <v>228</v>
      </c>
      <c r="AU179" s="173" t="s">
        <v>96</v>
      </c>
      <c r="AV179" s="15" t="s">
        <v>226</v>
      </c>
      <c r="AW179" s="15" t="s">
        <v>42</v>
      </c>
      <c r="AX179" s="15" t="s">
        <v>94</v>
      </c>
      <c r="AY179" s="173" t="s">
        <v>219</v>
      </c>
    </row>
    <row r="180" spans="2:65" s="11" customFormat="1" ht="22.9" customHeight="1">
      <c r="B180" s="126"/>
      <c r="D180" s="127" t="s">
        <v>86</v>
      </c>
      <c r="E180" s="136" t="s">
        <v>822</v>
      </c>
      <c r="F180" s="136" t="s">
        <v>823</v>
      </c>
      <c r="I180" s="129"/>
      <c r="J180" s="137">
        <f>BK180</f>
        <v>0</v>
      </c>
      <c r="L180" s="126"/>
      <c r="M180" s="131"/>
      <c r="P180" s="132">
        <f>SUM(P181:P260)</f>
        <v>0</v>
      </c>
      <c r="R180" s="132">
        <f>SUM(R181:R260)</f>
        <v>0</v>
      </c>
      <c r="T180" s="133">
        <f>SUM(T181:T260)</f>
        <v>0</v>
      </c>
      <c r="AR180" s="127" t="s">
        <v>94</v>
      </c>
      <c r="AT180" s="134" t="s">
        <v>86</v>
      </c>
      <c r="AU180" s="134" t="s">
        <v>94</v>
      </c>
      <c r="AY180" s="127" t="s">
        <v>219</v>
      </c>
      <c r="BK180" s="135">
        <f>SUM(BK181:BK260)</f>
        <v>0</v>
      </c>
    </row>
    <row r="181" spans="2:65" s="1" customFormat="1" ht="16.5" customHeight="1">
      <c r="B181" s="33"/>
      <c r="C181" s="138" t="s">
        <v>301</v>
      </c>
      <c r="D181" s="138" t="s">
        <v>221</v>
      </c>
      <c r="E181" s="139" t="s">
        <v>824</v>
      </c>
      <c r="F181" s="140" t="s">
        <v>825</v>
      </c>
      <c r="G181" s="141" t="s">
        <v>319</v>
      </c>
      <c r="H181" s="142">
        <v>17.786000000000001</v>
      </c>
      <c r="I181" s="143"/>
      <c r="J181" s="144">
        <f>ROUND(I181*H181,2)</f>
        <v>0</v>
      </c>
      <c r="K181" s="140" t="s">
        <v>254</v>
      </c>
      <c r="L181" s="33"/>
      <c r="M181" s="145" t="s">
        <v>1</v>
      </c>
      <c r="N181" s="146" t="s">
        <v>52</v>
      </c>
      <c r="P181" s="147">
        <f>O181*H181</f>
        <v>0</v>
      </c>
      <c r="Q181" s="147">
        <v>0</v>
      </c>
      <c r="R181" s="147">
        <f>Q181*H181</f>
        <v>0</v>
      </c>
      <c r="S181" s="147">
        <v>0</v>
      </c>
      <c r="T181" s="148">
        <f>S181*H181</f>
        <v>0</v>
      </c>
      <c r="AR181" s="149" t="s">
        <v>226</v>
      </c>
      <c r="AT181" s="149" t="s">
        <v>221</v>
      </c>
      <c r="AU181" s="149" t="s">
        <v>96</v>
      </c>
      <c r="AY181" s="17" t="s">
        <v>219</v>
      </c>
      <c r="BE181" s="150">
        <f>IF(N181="základní",J181,0)</f>
        <v>0</v>
      </c>
      <c r="BF181" s="150">
        <f>IF(N181="snížená",J181,0)</f>
        <v>0</v>
      </c>
      <c r="BG181" s="150">
        <f>IF(N181="zákl. přenesená",J181,0)</f>
        <v>0</v>
      </c>
      <c r="BH181" s="150">
        <f>IF(N181="sníž. přenesená",J181,0)</f>
        <v>0</v>
      </c>
      <c r="BI181" s="150">
        <f>IF(N181="nulová",J181,0)</f>
        <v>0</v>
      </c>
      <c r="BJ181" s="17" t="s">
        <v>94</v>
      </c>
      <c r="BK181" s="150">
        <f>ROUND(I181*H181,2)</f>
        <v>0</v>
      </c>
      <c r="BL181" s="17" t="s">
        <v>226</v>
      </c>
      <c r="BM181" s="149" t="s">
        <v>1102</v>
      </c>
    </row>
    <row r="182" spans="2:65" s="1" customFormat="1" ht="11.25">
      <c r="B182" s="33"/>
      <c r="D182" s="179" t="s">
        <v>256</v>
      </c>
      <c r="F182" s="180" t="s">
        <v>1103</v>
      </c>
      <c r="I182" s="181"/>
      <c r="L182" s="33"/>
      <c r="M182" s="182"/>
      <c r="T182" s="57"/>
      <c r="AT182" s="17" t="s">
        <v>256</v>
      </c>
      <c r="AU182" s="17" t="s">
        <v>96</v>
      </c>
    </row>
    <row r="183" spans="2:65" s="14" customFormat="1" ht="11.25">
      <c r="B183" s="165"/>
      <c r="D183" s="152" t="s">
        <v>228</v>
      </c>
      <c r="E183" s="166" t="s">
        <v>1</v>
      </c>
      <c r="F183" s="167" t="s">
        <v>1052</v>
      </c>
      <c r="H183" s="168">
        <v>14.765000000000001</v>
      </c>
      <c r="I183" s="169"/>
      <c r="L183" s="165"/>
      <c r="M183" s="170"/>
      <c r="T183" s="171"/>
      <c r="AT183" s="166" t="s">
        <v>228</v>
      </c>
      <c r="AU183" s="166" t="s">
        <v>96</v>
      </c>
      <c r="AV183" s="14" t="s">
        <v>96</v>
      </c>
      <c r="AW183" s="14" t="s">
        <v>42</v>
      </c>
      <c r="AX183" s="14" t="s">
        <v>87</v>
      </c>
      <c r="AY183" s="166" t="s">
        <v>219</v>
      </c>
    </row>
    <row r="184" spans="2:65" s="14" customFormat="1" ht="11.25">
      <c r="B184" s="165"/>
      <c r="D184" s="152" t="s">
        <v>228</v>
      </c>
      <c r="E184" s="166" t="s">
        <v>1</v>
      </c>
      <c r="F184" s="167" t="s">
        <v>1054</v>
      </c>
      <c r="H184" s="168">
        <v>3.0209999999999999</v>
      </c>
      <c r="I184" s="169"/>
      <c r="L184" s="165"/>
      <c r="M184" s="170"/>
      <c r="T184" s="171"/>
      <c r="AT184" s="166" t="s">
        <v>228</v>
      </c>
      <c r="AU184" s="166" t="s">
        <v>96</v>
      </c>
      <c r="AV184" s="14" t="s">
        <v>96</v>
      </c>
      <c r="AW184" s="14" t="s">
        <v>42</v>
      </c>
      <c r="AX184" s="14" t="s">
        <v>87</v>
      </c>
      <c r="AY184" s="166" t="s">
        <v>219</v>
      </c>
    </row>
    <row r="185" spans="2:65" s="15" customFormat="1" ht="11.25">
      <c r="B185" s="172"/>
      <c r="D185" s="152" t="s">
        <v>228</v>
      </c>
      <c r="E185" s="173" t="s">
        <v>1</v>
      </c>
      <c r="F185" s="174" t="s">
        <v>262</v>
      </c>
      <c r="H185" s="175">
        <v>17.786000000000001</v>
      </c>
      <c r="I185" s="176"/>
      <c r="L185" s="172"/>
      <c r="M185" s="177"/>
      <c r="T185" s="178"/>
      <c r="AT185" s="173" t="s">
        <v>228</v>
      </c>
      <c r="AU185" s="173" t="s">
        <v>96</v>
      </c>
      <c r="AV185" s="15" t="s">
        <v>226</v>
      </c>
      <c r="AW185" s="15" t="s">
        <v>42</v>
      </c>
      <c r="AX185" s="15" t="s">
        <v>94</v>
      </c>
      <c r="AY185" s="173" t="s">
        <v>219</v>
      </c>
    </row>
    <row r="186" spans="2:65" s="1" customFormat="1" ht="16.5" customHeight="1">
      <c r="B186" s="33"/>
      <c r="C186" s="138" t="s">
        <v>170</v>
      </c>
      <c r="D186" s="138" t="s">
        <v>221</v>
      </c>
      <c r="E186" s="139" t="s">
        <v>827</v>
      </c>
      <c r="F186" s="140" t="s">
        <v>828</v>
      </c>
      <c r="G186" s="141" t="s">
        <v>319</v>
      </c>
      <c r="H186" s="142">
        <v>17.786000000000001</v>
      </c>
      <c r="I186" s="143"/>
      <c r="J186" s="144">
        <f>ROUND(I186*H186,2)</f>
        <v>0</v>
      </c>
      <c r="K186" s="140" t="s">
        <v>254</v>
      </c>
      <c r="L186" s="33"/>
      <c r="M186" s="145" t="s">
        <v>1</v>
      </c>
      <c r="N186" s="146" t="s">
        <v>52</v>
      </c>
      <c r="P186" s="147">
        <f>O186*H186</f>
        <v>0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AR186" s="149" t="s">
        <v>226</v>
      </c>
      <c r="AT186" s="149" t="s">
        <v>221</v>
      </c>
      <c r="AU186" s="149" t="s">
        <v>96</v>
      </c>
      <c r="AY186" s="17" t="s">
        <v>219</v>
      </c>
      <c r="BE186" s="150">
        <f>IF(N186="základní",J186,0)</f>
        <v>0</v>
      </c>
      <c r="BF186" s="150">
        <f>IF(N186="snížená",J186,0)</f>
        <v>0</v>
      </c>
      <c r="BG186" s="150">
        <f>IF(N186="zákl. přenesená",J186,0)</f>
        <v>0</v>
      </c>
      <c r="BH186" s="150">
        <f>IF(N186="sníž. přenesená",J186,0)</f>
        <v>0</v>
      </c>
      <c r="BI186" s="150">
        <f>IF(N186="nulová",J186,0)</f>
        <v>0</v>
      </c>
      <c r="BJ186" s="17" t="s">
        <v>94</v>
      </c>
      <c r="BK186" s="150">
        <f>ROUND(I186*H186,2)</f>
        <v>0</v>
      </c>
      <c r="BL186" s="17" t="s">
        <v>226</v>
      </c>
      <c r="BM186" s="149" t="s">
        <v>1104</v>
      </c>
    </row>
    <row r="187" spans="2:65" s="1" customFormat="1" ht="11.25">
      <c r="B187" s="33"/>
      <c r="D187" s="179" t="s">
        <v>256</v>
      </c>
      <c r="F187" s="180" t="s">
        <v>1105</v>
      </c>
      <c r="I187" s="181"/>
      <c r="L187" s="33"/>
      <c r="M187" s="182"/>
      <c r="T187" s="57"/>
      <c r="AT187" s="17" t="s">
        <v>256</v>
      </c>
      <c r="AU187" s="17" t="s">
        <v>96</v>
      </c>
    </row>
    <row r="188" spans="2:65" s="12" customFormat="1" ht="11.25">
      <c r="B188" s="151"/>
      <c r="D188" s="152" t="s">
        <v>228</v>
      </c>
      <c r="E188" s="153" t="s">
        <v>1</v>
      </c>
      <c r="F188" s="154" t="s">
        <v>1106</v>
      </c>
      <c r="H188" s="153" t="s">
        <v>1</v>
      </c>
      <c r="I188" s="155"/>
      <c r="L188" s="151"/>
      <c r="M188" s="156"/>
      <c r="T188" s="157"/>
      <c r="AT188" s="153" t="s">
        <v>228</v>
      </c>
      <c r="AU188" s="153" t="s">
        <v>96</v>
      </c>
      <c r="AV188" s="12" t="s">
        <v>94</v>
      </c>
      <c r="AW188" s="12" t="s">
        <v>42</v>
      </c>
      <c r="AX188" s="12" t="s">
        <v>87</v>
      </c>
      <c r="AY188" s="153" t="s">
        <v>219</v>
      </c>
    </row>
    <row r="189" spans="2:65" s="14" customFormat="1" ht="11.25">
      <c r="B189" s="165"/>
      <c r="D189" s="152" t="s">
        <v>228</v>
      </c>
      <c r="E189" s="166" t="s">
        <v>1</v>
      </c>
      <c r="F189" s="167" t="s">
        <v>1107</v>
      </c>
      <c r="H189" s="168">
        <v>14.765000000000001</v>
      </c>
      <c r="I189" s="169"/>
      <c r="L189" s="165"/>
      <c r="M189" s="170"/>
      <c r="T189" s="171"/>
      <c r="AT189" s="166" t="s">
        <v>228</v>
      </c>
      <c r="AU189" s="166" t="s">
        <v>96</v>
      </c>
      <c r="AV189" s="14" t="s">
        <v>96</v>
      </c>
      <c r="AW189" s="14" t="s">
        <v>42</v>
      </c>
      <c r="AX189" s="14" t="s">
        <v>87</v>
      </c>
      <c r="AY189" s="166" t="s">
        <v>219</v>
      </c>
    </row>
    <row r="190" spans="2:65" s="14" customFormat="1" ht="11.25">
      <c r="B190" s="165"/>
      <c r="D190" s="152" t="s">
        <v>228</v>
      </c>
      <c r="E190" s="166" t="s">
        <v>1</v>
      </c>
      <c r="F190" s="167" t="s">
        <v>1108</v>
      </c>
      <c r="H190" s="168">
        <v>3.0209999999999999</v>
      </c>
      <c r="I190" s="169"/>
      <c r="L190" s="165"/>
      <c r="M190" s="170"/>
      <c r="T190" s="171"/>
      <c r="AT190" s="166" t="s">
        <v>228</v>
      </c>
      <c r="AU190" s="166" t="s">
        <v>96</v>
      </c>
      <c r="AV190" s="14" t="s">
        <v>96</v>
      </c>
      <c r="AW190" s="14" t="s">
        <v>42</v>
      </c>
      <c r="AX190" s="14" t="s">
        <v>87</v>
      </c>
      <c r="AY190" s="166" t="s">
        <v>219</v>
      </c>
    </row>
    <row r="191" spans="2:65" s="15" customFormat="1" ht="11.25">
      <c r="B191" s="172"/>
      <c r="D191" s="152" t="s">
        <v>228</v>
      </c>
      <c r="E191" s="173" t="s">
        <v>1</v>
      </c>
      <c r="F191" s="174" t="s">
        <v>262</v>
      </c>
      <c r="H191" s="175">
        <v>17.786000000000001</v>
      </c>
      <c r="I191" s="176"/>
      <c r="L191" s="172"/>
      <c r="M191" s="177"/>
      <c r="T191" s="178"/>
      <c r="AT191" s="173" t="s">
        <v>228</v>
      </c>
      <c r="AU191" s="173" t="s">
        <v>96</v>
      </c>
      <c r="AV191" s="15" t="s">
        <v>226</v>
      </c>
      <c r="AW191" s="15" t="s">
        <v>42</v>
      </c>
      <c r="AX191" s="15" t="s">
        <v>94</v>
      </c>
      <c r="AY191" s="173" t="s">
        <v>219</v>
      </c>
    </row>
    <row r="192" spans="2:65" s="1" customFormat="1" ht="16.5" customHeight="1">
      <c r="B192" s="33"/>
      <c r="C192" s="138" t="s">
        <v>323</v>
      </c>
      <c r="D192" s="138" t="s">
        <v>221</v>
      </c>
      <c r="E192" s="139" t="s">
        <v>835</v>
      </c>
      <c r="F192" s="140" t="s">
        <v>836</v>
      </c>
      <c r="G192" s="141" t="s">
        <v>319</v>
      </c>
      <c r="H192" s="142">
        <v>0.95</v>
      </c>
      <c r="I192" s="143"/>
      <c r="J192" s="144">
        <f>ROUND(I192*H192,2)</f>
        <v>0</v>
      </c>
      <c r="K192" s="140" t="s">
        <v>254</v>
      </c>
      <c r="L192" s="33"/>
      <c r="M192" s="145" t="s">
        <v>1</v>
      </c>
      <c r="N192" s="146" t="s">
        <v>52</v>
      </c>
      <c r="P192" s="147">
        <f>O192*H192</f>
        <v>0</v>
      </c>
      <c r="Q192" s="147">
        <v>0</v>
      </c>
      <c r="R192" s="147">
        <f>Q192*H192</f>
        <v>0</v>
      </c>
      <c r="S192" s="147">
        <v>0</v>
      </c>
      <c r="T192" s="148">
        <f>S192*H192</f>
        <v>0</v>
      </c>
      <c r="AR192" s="149" t="s">
        <v>226</v>
      </c>
      <c r="AT192" s="149" t="s">
        <v>221</v>
      </c>
      <c r="AU192" s="149" t="s">
        <v>96</v>
      </c>
      <c r="AY192" s="17" t="s">
        <v>219</v>
      </c>
      <c r="BE192" s="150">
        <f>IF(N192="základní",J192,0)</f>
        <v>0</v>
      </c>
      <c r="BF192" s="150">
        <f>IF(N192="snížená",J192,0)</f>
        <v>0</v>
      </c>
      <c r="BG192" s="150">
        <f>IF(N192="zákl. přenesená",J192,0)</f>
        <v>0</v>
      </c>
      <c r="BH192" s="150">
        <f>IF(N192="sníž. přenesená",J192,0)</f>
        <v>0</v>
      </c>
      <c r="BI192" s="150">
        <f>IF(N192="nulová",J192,0)</f>
        <v>0</v>
      </c>
      <c r="BJ192" s="17" t="s">
        <v>94</v>
      </c>
      <c r="BK192" s="150">
        <f>ROUND(I192*H192,2)</f>
        <v>0</v>
      </c>
      <c r="BL192" s="17" t="s">
        <v>226</v>
      </c>
      <c r="BM192" s="149" t="s">
        <v>1109</v>
      </c>
    </row>
    <row r="193" spans="2:65" s="1" customFormat="1" ht="11.25">
      <c r="B193" s="33"/>
      <c r="D193" s="179" t="s">
        <v>256</v>
      </c>
      <c r="F193" s="180" t="s">
        <v>1110</v>
      </c>
      <c r="I193" s="181"/>
      <c r="L193" s="33"/>
      <c r="M193" s="182"/>
      <c r="T193" s="57"/>
      <c r="AT193" s="17" t="s">
        <v>256</v>
      </c>
      <c r="AU193" s="17" t="s">
        <v>96</v>
      </c>
    </row>
    <row r="194" spans="2:65" s="14" customFormat="1" ht="11.25">
      <c r="B194" s="165"/>
      <c r="D194" s="152" t="s">
        <v>228</v>
      </c>
      <c r="E194" s="166" t="s">
        <v>1</v>
      </c>
      <c r="F194" s="167" t="s">
        <v>1048</v>
      </c>
      <c r="H194" s="168">
        <v>0.38500000000000001</v>
      </c>
      <c r="I194" s="169"/>
      <c r="L194" s="165"/>
      <c r="M194" s="170"/>
      <c r="T194" s="171"/>
      <c r="AT194" s="166" t="s">
        <v>228</v>
      </c>
      <c r="AU194" s="166" t="s">
        <v>96</v>
      </c>
      <c r="AV194" s="14" t="s">
        <v>96</v>
      </c>
      <c r="AW194" s="14" t="s">
        <v>42</v>
      </c>
      <c r="AX194" s="14" t="s">
        <v>87</v>
      </c>
      <c r="AY194" s="166" t="s">
        <v>219</v>
      </c>
    </row>
    <row r="195" spans="2:65" s="14" customFormat="1" ht="11.25">
      <c r="B195" s="165"/>
      <c r="D195" s="152" t="s">
        <v>228</v>
      </c>
      <c r="E195" s="166" t="s">
        <v>1</v>
      </c>
      <c r="F195" s="167" t="s">
        <v>1050</v>
      </c>
      <c r="H195" s="168">
        <v>0.04</v>
      </c>
      <c r="I195" s="169"/>
      <c r="L195" s="165"/>
      <c r="M195" s="170"/>
      <c r="T195" s="171"/>
      <c r="AT195" s="166" t="s">
        <v>228</v>
      </c>
      <c r="AU195" s="166" t="s">
        <v>96</v>
      </c>
      <c r="AV195" s="14" t="s">
        <v>96</v>
      </c>
      <c r="AW195" s="14" t="s">
        <v>42</v>
      </c>
      <c r="AX195" s="14" t="s">
        <v>87</v>
      </c>
      <c r="AY195" s="166" t="s">
        <v>219</v>
      </c>
    </row>
    <row r="196" spans="2:65" s="14" customFormat="1" ht="11.25">
      <c r="B196" s="165"/>
      <c r="D196" s="152" t="s">
        <v>228</v>
      </c>
      <c r="E196" s="166" t="s">
        <v>1</v>
      </c>
      <c r="F196" s="167" t="s">
        <v>1046</v>
      </c>
      <c r="H196" s="168">
        <v>0.52500000000000002</v>
      </c>
      <c r="I196" s="169"/>
      <c r="L196" s="165"/>
      <c r="M196" s="170"/>
      <c r="T196" s="171"/>
      <c r="AT196" s="166" t="s">
        <v>228</v>
      </c>
      <c r="AU196" s="166" t="s">
        <v>96</v>
      </c>
      <c r="AV196" s="14" t="s">
        <v>96</v>
      </c>
      <c r="AW196" s="14" t="s">
        <v>42</v>
      </c>
      <c r="AX196" s="14" t="s">
        <v>87</v>
      </c>
      <c r="AY196" s="166" t="s">
        <v>219</v>
      </c>
    </row>
    <row r="197" spans="2:65" s="15" customFormat="1" ht="11.25">
      <c r="B197" s="172"/>
      <c r="D197" s="152" t="s">
        <v>228</v>
      </c>
      <c r="E197" s="173" t="s">
        <v>1</v>
      </c>
      <c r="F197" s="174" t="s">
        <v>262</v>
      </c>
      <c r="H197" s="175">
        <v>0.95</v>
      </c>
      <c r="I197" s="176"/>
      <c r="L197" s="172"/>
      <c r="M197" s="177"/>
      <c r="T197" s="178"/>
      <c r="AT197" s="173" t="s">
        <v>228</v>
      </c>
      <c r="AU197" s="173" t="s">
        <v>96</v>
      </c>
      <c r="AV197" s="15" t="s">
        <v>226</v>
      </c>
      <c r="AW197" s="15" t="s">
        <v>42</v>
      </c>
      <c r="AX197" s="15" t="s">
        <v>94</v>
      </c>
      <c r="AY197" s="173" t="s">
        <v>219</v>
      </c>
    </row>
    <row r="198" spans="2:65" s="1" customFormat="1" ht="16.5" customHeight="1">
      <c r="B198" s="33"/>
      <c r="C198" s="138" t="s">
        <v>8</v>
      </c>
      <c r="D198" s="138" t="s">
        <v>221</v>
      </c>
      <c r="E198" s="139" t="s">
        <v>839</v>
      </c>
      <c r="F198" s="140" t="s">
        <v>840</v>
      </c>
      <c r="G198" s="141" t="s">
        <v>319</v>
      </c>
      <c r="H198" s="142">
        <v>8.6</v>
      </c>
      <c r="I198" s="143"/>
      <c r="J198" s="144">
        <f>ROUND(I198*H198,2)</f>
        <v>0</v>
      </c>
      <c r="K198" s="140" t="s">
        <v>254</v>
      </c>
      <c r="L198" s="33"/>
      <c r="M198" s="145" t="s">
        <v>1</v>
      </c>
      <c r="N198" s="146" t="s">
        <v>52</v>
      </c>
      <c r="P198" s="147">
        <f>O198*H198</f>
        <v>0</v>
      </c>
      <c r="Q198" s="147">
        <v>0</v>
      </c>
      <c r="R198" s="147">
        <f>Q198*H198</f>
        <v>0</v>
      </c>
      <c r="S198" s="147">
        <v>0</v>
      </c>
      <c r="T198" s="148">
        <f>S198*H198</f>
        <v>0</v>
      </c>
      <c r="AR198" s="149" t="s">
        <v>226</v>
      </c>
      <c r="AT198" s="149" t="s">
        <v>221</v>
      </c>
      <c r="AU198" s="149" t="s">
        <v>96</v>
      </c>
      <c r="AY198" s="17" t="s">
        <v>219</v>
      </c>
      <c r="BE198" s="150">
        <f>IF(N198="základní",J198,0)</f>
        <v>0</v>
      </c>
      <c r="BF198" s="150">
        <f>IF(N198="snížená",J198,0)</f>
        <v>0</v>
      </c>
      <c r="BG198" s="150">
        <f>IF(N198="zákl. přenesená",J198,0)</f>
        <v>0</v>
      </c>
      <c r="BH198" s="150">
        <f>IF(N198="sníž. přenesená",J198,0)</f>
        <v>0</v>
      </c>
      <c r="BI198" s="150">
        <f>IF(N198="nulová",J198,0)</f>
        <v>0</v>
      </c>
      <c r="BJ198" s="17" t="s">
        <v>94</v>
      </c>
      <c r="BK198" s="150">
        <f>ROUND(I198*H198,2)</f>
        <v>0</v>
      </c>
      <c r="BL198" s="17" t="s">
        <v>226</v>
      </c>
      <c r="BM198" s="149" t="s">
        <v>1111</v>
      </c>
    </row>
    <row r="199" spans="2:65" s="1" customFormat="1" ht="11.25">
      <c r="B199" s="33"/>
      <c r="D199" s="179" t="s">
        <v>256</v>
      </c>
      <c r="F199" s="180" t="s">
        <v>1112</v>
      </c>
      <c r="I199" s="181"/>
      <c r="L199" s="33"/>
      <c r="M199" s="182"/>
      <c r="T199" s="57"/>
      <c r="AT199" s="17" t="s">
        <v>256</v>
      </c>
      <c r="AU199" s="17" t="s">
        <v>96</v>
      </c>
    </row>
    <row r="200" spans="2:65" s="12" customFormat="1" ht="11.25">
      <c r="B200" s="151"/>
      <c r="D200" s="152" t="s">
        <v>228</v>
      </c>
      <c r="E200" s="153" t="s">
        <v>1</v>
      </c>
      <c r="F200" s="154" t="s">
        <v>1106</v>
      </c>
      <c r="H200" s="153" t="s">
        <v>1</v>
      </c>
      <c r="I200" s="155"/>
      <c r="L200" s="151"/>
      <c r="M200" s="156"/>
      <c r="T200" s="157"/>
      <c r="AT200" s="153" t="s">
        <v>228</v>
      </c>
      <c r="AU200" s="153" t="s">
        <v>96</v>
      </c>
      <c r="AV200" s="12" t="s">
        <v>94</v>
      </c>
      <c r="AW200" s="12" t="s">
        <v>42</v>
      </c>
      <c r="AX200" s="12" t="s">
        <v>87</v>
      </c>
      <c r="AY200" s="153" t="s">
        <v>219</v>
      </c>
    </row>
    <row r="201" spans="2:65" s="14" customFormat="1" ht="11.25">
      <c r="B201" s="165"/>
      <c r="D201" s="152" t="s">
        <v>228</v>
      </c>
      <c r="E201" s="166" t="s">
        <v>1</v>
      </c>
      <c r="F201" s="167" t="s">
        <v>1113</v>
      </c>
      <c r="H201" s="168">
        <v>0.52500000000000002</v>
      </c>
      <c r="I201" s="169"/>
      <c r="L201" s="165"/>
      <c r="M201" s="170"/>
      <c r="T201" s="171"/>
      <c r="AT201" s="166" t="s">
        <v>228</v>
      </c>
      <c r="AU201" s="166" t="s">
        <v>96</v>
      </c>
      <c r="AV201" s="14" t="s">
        <v>96</v>
      </c>
      <c r="AW201" s="14" t="s">
        <v>42</v>
      </c>
      <c r="AX201" s="14" t="s">
        <v>87</v>
      </c>
      <c r="AY201" s="166" t="s">
        <v>219</v>
      </c>
    </row>
    <row r="202" spans="2:65" s="12" customFormat="1" ht="11.25">
      <c r="B202" s="151"/>
      <c r="D202" s="152" t="s">
        <v>228</v>
      </c>
      <c r="E202" s="153" t="s">
        <v>1</v>
      </c>
      <c r="F202" s="154" t="s">
        <v>1114</v>
      </c>
      <c r="H202" s="153" t="s">
        <v>1</v>
      </c>
      <c r="I202" s="155"/>
      <c r="L202" s="151"/>
      <c r="M202" s="156"/>
      <c r="T202" s="157"/>
      <c r="AT202" s="153" t="s">
        <v>228</v>
      </c>
      <c r="AU202" s="153" t="s">
        <v>96</v>
      </c>
      <c r="AV202" s="12" t="s">
        <v>94</v>
      </c>
      <c r="AW202" s="12" t="s">
        <v>42</v>
      </c>
      <c r="AX202" s="12" t="s">
        <v>87</v>
      </c>
      <c r="AY202" s="153" t="s">
        <v>219</v>
      </c>
    </row>
    <row r="203" spans="2:65" s="14" customFormat="1" ht="11.25">
      <c r="B203" s="165"/>
      <c r="D203" s="152" t="s">
        <v>228</v>
      </c>
      <c r="E203" s="166" t="s">
        <v>1</v>
      </c>
      <c r="F203" s="167" t="s">
        <v>1115</v>
      </c>
      <c r="H203" s="168">
        <v>7.3150000000000004</v>
      </c>
      <c r="I203" s="169"/>
      <c r="L203" s="165"/>
      <c r="M203" s="170"/>
      <c r="T203" s="171"/>
      <c r="AT203" s="166" t="s">
        <v>228</v>
      </c>
      <c r="AU203" s="166" t="s">
        <v>96</v>
      </c>
      <c r="AV203" s="14" t="s">
        <v>96</v>
      </c>
      <c r="AW203" s="14" t="s">
        <v>42</v>
      </c>
      <c r="AX203" s="14" t="s">
        <v>87</v>
      </c>
      <c r="AY203" s="166" t="s">
        <v>219</v>
      </c>
    </row>
    <row r="204" spans="2:65" s="14" customFormat="1" ht="11.25">
      <c r="B204" s="165"/>
      <c r="D204" s="152" t="s">
        <v>228</v>
      </c>
      <c r="E204" s="166" t="s">
        <v>1</v>
      </c>
      <c r="F204" s="167" t="s">
        <v>1116</v>
      </c>
      <c r="H204" s="168">
        <v>0.76</v>
      </c>
      <c r="I204" s="169"/>
      <c r="L204" s="165"/>
      <c r="M204" s="170"/>
      <c r="T204" s="171"/>
      <c r="AT204" s="166" t="s">
        <v>228</v>
      </c>
      <c r="AU204" s="166" t="s">
        <v>96</v>
      </c>
      <c r="AV204" s="14" t="s">
        <v>96</v>
      </c>
      <c r="AW204" s="14" t="s">
        <v>42</v>
      </c>
      <c r="AX204" s="14" t="s">
        <v>87</v>
      </c>
      <c r="AY204" s="166" t="s">
        <v>219</v>
      </c>
    </row>
    <row r="205" spans="2:65" s="15" customFormat="1" ht="11.25">
      <c r="B205" s="172"/>
      <c r="D205" s="152" t="s">
        <v>228</v>
      </c>
      <c r="E205" s="173" t="s">
        <v>1</v>
      </c>
      <c r="F205" s="174" t="s">
        <v>262</v>
      </c>
      <c r="H205" s="175">
        <v>8.6</v>
      </c>
      <c r="I205" s="176"/>
      <c r="L205" s="172"/>
      <c r="M205" s="177"/>
      <c r="T205" s="178"/>
      <c r="AT205" s="173" t="s">
        <v>228</v>
      </c>
      <c r="AU205" s="173" t="s">
        <v>96</v>
      </c>
      <c r="AV205" s="15" t="s">
        <v>226</v>
      </c>
      <c r="AW205" s="15" t="s">
        <v>42</v>
      </c>
      <c r="AX205" s="15" t="s">
        <v>94</v>
      </c>
      <c r="AY205" s="173" t="s">
        <v>219</v>
      </c>
    </row>
    <row r="206" spans="2:65" s="1" customFormat="1" ht="16.5" customHeight="1">
      <c r="B206" s="33"/>
      <c r="C206" s="138" t="s">
        <v>338</v>
      </c>
      <c r="D206" s="138" t="s">
        <v>221</v>
      </c>
      <c r="E206" s="139" t="s">
        <v>1117</v>
      </c>
      <c r="F206" s="140" t="s">
        <v>1118</v>
      </c>
      <c r="G206" s="141" t="s">
        <v>319</v>
      </c>
      <c r="H206" s="142">
        <v>0.41</v>
      </c>
      <c r="I206" s="143"/>
      <c r="J206" s="144">
        <f>ROUND(I206*H206,2)</f>
        <v>0</v>
      </c>
      <c r="K206" s="140" t="s">
        <v>254</v>
      </c>
      <c r="L206" s="33"/>
      <c r="M206" s="145" t="s">
        <v>1</v>
      </c>
      <c r="N206" s="146" t="s">
        <v>52</v>
      </c>
      <c r="P206" s="147">
        <f>O206*H206</f>
        <v>0</v>
      </c>
      <c r="Q206" s="147">
        <v>0</v>
      </c>
      <c r="R206" s="147">
        <f>Q206*H206</f>
        <v>0</v>
      </c>
      <c r="S206" s="147">
        <v>0</v>
      </c>
      <c r="T206" s="148">
        <f>S206*H206</f>
        <v>0</v>
      </c>
      <c r="AR206" s="149" t="s">
        <v>226</v>
      </c>
      <c r="AT206" s="149" t="s">
        <v>221</v>
      </c>
      <c r="AU206" s="149" t="s">
        <v>96</v>
      </c>
      <c r="AY206" s="17" t="s">
        <v>219</v>
      </c>
      <c r="BE206" s="150">
        <f>IF(N206="základní",J206,0)</f>
        <v>0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7" t="s">
        <v>94</v>
      </c>
      <c r="BK206" s="150">
        <f>ROUND(I206*H206,2)</f>
        <v>0</v>
      </c>
      <c r="BL206" s="17" t="s">
        <v>226</v>
      </c>
      <c r="BM206" s="149" t="s">
        <v>1119</v>
      </c>
    </row>
    <row r="207" spans="2:65" s="1" customFormat="1" ht="11.25">
      <c r="B207" s="33"/>
      <c r="D207" s="179" t="s">
        <v>256</v>
      </c>
      <c r="F207" s="180" t="s">
        <v>1120</v>
      </c>
      <c r="I207" s="181"/>
      <c r="L207" s="33"/>
      <c r="M207" s="182"/>
      <c r="T207" s="57"/>
      <c r="AT207" s="17" t="s">
        <v>256</v>
      </c>
      <c r="AU207" s="17" t="s">
        <v>96</v>
      </c>
    </row>
    <row r="208" spans="2:65" s="14" customFormat="1" ht="11.25">
      <c r="B208" s="165"/>
      <c r="D208" s="152" t="s">
        <v>228</v>
      </c>
      <c r="E208" s="166" t="s">
        <v>1</v>
      </c>
      <c r="F208" s="167" t="s">
        <v>1043</v>
      </c>
      <c r="H208" s="168">
        <v>0.41</v>
      </c>
      <c r="I208" s="169"/>
      <c r="L208" s="165"/>
      <c r="M208" s="170"/>
      <c r="T208" s="171"/>
      <c r="AT208" s="166" t="s">
        <v>228</v>
      </c>
      <c r="AU208" s="166" t="s">
        <v>96</v>
      </c>
      <c r="AV208" s="14" t="s">
        <v>96</v>
      </c>
      <c r="AW208" s="14" t="s">
        <v>42</v>
      </c>
      <c r="AX208" s="14" t="s">
        <v>94</v>
      </c>
      <c r="AY208" s="166" t="s">
        <v>219</v>
      </c>
    </row>
    <row r="209" spans="2:65" s="1" customFormat="1" ht="16.5" customHeight="1">
      <c r="B209" s="33"/>
      <c r="C209" s="138" t="s">
        <v>345</v>
      </c>
      <c r="D209" s="138" t="s">
        <v>221</v>
      </c>
      <c r="E209" s="139" t="s">
        <v>1121</v>
      </c>
      <c r="F209" s="140" t="s">
        <v>1122</v>
      </c>
      <c r="G209" s="141" t="s">
        <v>319</v>
      </c>
      <c r="H209" s="142">
        <v>1.64</v>
      </c>
      <c r="I209" s="143"/>
      <c r="J209" s="144">
        <f>ROUND(I209*H209,2)</f>
        <v>0</v>
      </c>
      <c r="K209" s="140" t="s">
        <v>254</v>
      </c>
      <c r="L209" s="33"/>
      <c r="M209" s="145" t="s">
        <v>1</v>
      </c>
      <c r="N209" s="146" t="s">
        <v>52</v>
      </c>
      <c r="P209" s="147">
        <f>O209*H209</f>
        <v>0</v>
      </c>
      <c r="Q209" s="147">
        <v>0</v>
      </c>
      <c r="R209" s="147">
        <f>Q209*H209</f>
        <v>0</v>
      </c>
      <c r="S209" s="147">
        <v>0</v>
      </c>
      <c r="T209" s="148">
        <f>S209*H209</f>
        <v>0</v>
      </c>
      <c r="AR209" s="149" t="s">
        <v>226</v>
      </c>
      <c r="AT209" s="149" t="s">
        <v>221</v>
      </c>
      <c r="AU209" s="149" t="s">
        <v>96</v>
      </c>
      <c r="AY209" s="17" t="s">
        <v>219</v>
      </c>
      <c r="BE209" s="150">
        <f>IF(N209="základní",J209,0)</f>
        <v>0</v>
      </c>
      <c r="BF209" s="150">
        <f>IF(N209="snížená",J209,0)</f>
        <v>0</v>
      </c>
      <c r="BG209" s="150">
        <f>IF(N209="zákl. přenesená",J209,0)</f>
        <v>0</v>
      </c>
      <c r="BH209" s="150">
        <f>IF(N209="sníž. přenesená",J209,0)</f>
        <v>0</v>
      </c>
      <c r="BI209" s="150">
        <f>IF(N209="nulová",J209,0)</f>
        <v>0</v>
      </c>
      <c r="BJ209" s="17" t="s">
        <v>94</v>
      </c>
      <c r="BK209" s="150">
        <f>ROUND(I209*H209,2)</f>
        <v>0</v>
      </c>
      <c r="BL209" s="17" t="s">
        <v>226</v>
      </c>
      <c r="BM209" s="149" t="s">
        <v>1123</v>
      </c>
    </row>
    <row r="210" spans="2:65" s="1" customFormat="1" ht="11.25">
      <c r="B210" s="33"/>
      <c r="D210" s="179" t="s">
        <v>256</v>
      </c>
      <c r="F210" s="180" t="s">
        <v>1124</v>
      </c>
      <c r="I210" s="181"/>
      <c r="L210" s="33"/>
      <c r="M210" s="182"/>
      <c r="T210" s="57"/>
      <c r="AT210" s="17" t="s">
        <v>256</v>
      </c>
      <c r="AU210" s="17" t="s">
        <v>96</v>
      </c>
    </row>
    <row r="211" spans="2:65" s="12" customFormat="1" ht="11.25">
      <c r="B211" s="151"/>
      <c r="D211" s="152" t="s">
        <v>228</v>
      </c>
      <c r="E211" s="153" t="s">
        <v>1</v>
      </c>
      <c r="F211" s="154" t="s">
        <v>1125</v>
      </c>
      <c r="H211" s="153" t="s">
        <v>1</v>
      </c>
      <c r="I211" s="155"/>
      <c r="L211" s="151"/>
      <c r="M211" s="156"/>
      <c r="T211" s="157"/>
      <c r="AT211" s="153" t="s">
        <v>228</v>
      </c>
      <c r="AU211" s="153" t="s">
        <v>96</v>
      </c>
      <c r="AV211" s="12" t="s">
        <v>94</v>
      </c>
      <c r="AW211" s="12" t="s">
        <v>42</v>
      </c>
      <c r="AX211" s="12" t="s">
        <v>87</v>
      </c>
      <c r="AY211" s="153" t="s">
        <v>219</v>
      </c>
    </row>
    <row r="212" spans="2:65" s="14" customFormat="1" ht="11.25">
      <c r="B212" s="165"/>
      <c r="D212" s="152" t="s">
        <v>228</v>
      </c>
      <c r="E212" s="166" t="s">
        <v>1</v>
      </c>
      <c r="F212" s="167" t="s">
        <v>1126</v>
      </c>
      <c r="H212" s="168">
        <v>1.64</v>
      </c>
      <c r="I212" s="169"/>
      <c r="L212" s="165"/>
      <c r="M212" s="170"/>
      <c r="T212" s="171"/>
      <c r="AT212" s="166" t="s">
        <v>228</v>
      </c>
      <c r="AU212" s="166" t="s">
        <v>96</v>
      </c>
      <c r="AV212" s="14" t="s">
        <v>96</v>
      </c>
      <c r="AW212" s="14" t="s">
        <v>42</v>
      </c>
      <c r="AX212" s="14" t="s">
        <v>94</v>
      </c>
      <c r="AY212" s="166" t="s">
        <v>219</v>
      </c>
    </row>
    <row r="213" spans="2:65" s="1" customFormat="1" ht="16.5" customHeight="1">
      <c r="B213" s="33"/>
      <c r="C213" s="138" t="s">
        <v>352</v>
      </c>
      <c r="D213" s="138" t="s">
        <v>221</v>
      </c>
      <c r="E213" s="139" t="s">
        <v>1127</v>
      </c>
      <c r="F213" s="140" t="s">
        <v>1128</v>
      </c>
      <c r="G213" s="141" t="s">
        <v>319</v>
      </c>
      <c r="H213" s="142">
        <v>17.786000000000001</v>
      </c>
      <c r="I213" s="143"/>
      <c r="J213" s="144">
        <f>ROUND(I213*H213,2)</f>
        <v>0</v>
      </c>
      <c r="K213" s="140" t="s">
        <v>254</v>
      </c>
      <c r="L213" s="33"/>
      <c r="M213" s="145" t="s">
        <v>1</v>
      </c>
      <c r="N213" s="146" t="s">
        <v>52</v>
      </c>
      <c r="P213" s="147">
        <f>O213*H213</f>
        <v>0</v>
      </c>
      <c r="Q213" s="147">
        <v>0</v>
      </c>
      <c r="R213" s="147">
        <f>Q213*H213</f>
        <v>0</v>
      </c>
      <c r="S213" s="147">
        <v>0</v>
      </c>
      <c r="T213" s="148">
        <f>S213*H213</f>
        <v>0</v>
      </c>
      <c r="AR213" s="149" t="s">
        <v>226</v>
      </c>
      <c r="AT213" s="149" t="s">
        <v>221</v>
      </c>
      <c r="AU213" s="149" t="s">
        <v>96</v>
      </c>
      <c r="AY213" s="17" t="s">
        <v>219</v>
      </c>
      <c r="BE213" s="150">
        <f>IF(N213="základní",J213,0)</f>
        <v>0</v>
      </c>
      <c r="BF213" s="150">
        <f>IF(N213="snížená",J213,0)</f>
        <v>0</v>
      </c>
      <c r="BG213" s="150">
        <f>IF(N213="zákl. přenesená",J213,0)</f>
        <v>0</v>
      </c>
      <c r="BH213" s="150">
        <f>IF(N213="sníž. přenesená",J213,0)</f>
        <v>0</v>
      </c>
      <c r="BI213" s="150">
        <f>IF(N213="nulová",J213,0)</f>
        <v>0</v>
      </c>
      <c r="BJ213" s="17" t="s">
        <v>94</v>
      </c>
      <c r="BK213" s="150">
        <f>ROUND(I213*H213,2)</f>
        <v>0</v>
      </c>
      <c r="BL213" s="17" t="s">
        <v>226</v>
      </c>
      <c r="BM213" s="149" t="s">
        <v>1129</v>
      </c>
    </row>
    <row r="214" spans="2:65" s="1" customFormat="1" ht="11.25">
      <c r="B214" s="33"/>
      <c r="D214" s="179" t="s">
        <v>256</v>
      </c>
      <c r="F214" s="180" t="s">
        <v>1130</v>
      </c>
      <c r="I214" s="181"/>
      <c r="L214" s="33"/>
      <c r="M214" s="182"/>
      <c r="T214" s="57"/>
      <c r="AT214" s="17" t="s">
        <v>256</v>
      </c>
      <c r="AU214" s="17" t="s">
        <v>96</v>
      </c>
    </row>
    <row r="215" spans="2:65" s="14" customFormat="1" ht="11.25">
      <c r="B215" s="165"/>
      <c r="D215" s="152" t="s">
        <v>228</v>
      </c>
      <c r="E215" s="166" t="s">
        <v>1</v>
      </c>
      <c r="F215" s="167" t="s">
        <v>1052</v>
      </c>
      <c r="H215" s="168">
        <v>14.765000000000001</v>
      </c>
      <c r="I215" s="169"/>
      <c r="L215" s="165"/>
      <c r="M215" s="170"/>
      <c r="T215" s="171"/>
      <c r="AT215" s="166" t="s">
        <v>228</v>
      </c>
      <c r="AU215" s="166" t="s">
        <v>96</v>
      </c>
      <c r="AV215" s="14" t="s">
        <v>96</v>
      </c>
      <c r="AW215" s="14" t="s">
        <v>42</v>
      </c>
      <c r="AX215" s="14" t="s">
        <v>87</v>
      </c>
      <c r="AY215" s="166" t="s">
        <v>219</v>
      </c>
    </row>
    <row r="216" spans="2:65" s="14" customFormat="1" ht="11.25">
      <c r="B216" s="165"/>
      <c r="D216" s="152" t="s">
        <v>228</v>
      </c>
      <c r="E216" s="166" t="s">
        <v>1</v>
      </c>
      <c r="F216" s="167" t="s">
        <v>1054</v>
      </c>
      <c r="H216" s="168">
        <v>3.0209999999999999</v>
      </c>
      <c r="I216" s="169"/>
      <c r="L216" s="165"/>
      <c r="M216" s="170"/>
      <c r="T216" s="171"/>
      <c r="AT216" s="166" t="s">
        <v>228</v>
      </c>
      <c r="AU216" s="166" t="s">
        <v>96</v>
      </c>
      <c r="AV216" s="14" t="s">
        <v>96</v>
      </c>
      <c r="AW216" s="14" t="s">
        <v>42</v>
      </c>
      <c r="AX216" s="14" t="s">
        <v>87</v>
      </c>
      <c r="AY216" s="166" t="s">
        <v>219</v>
      </c>
    </row>
    <row r="217" spans="2:65" s="15" customFormat="1" ht="11.25">
      <c r="B217" s="172"/>
      <c r="D217" s="152" t="s">
        <v>228</v>
      </c>
      <c r="E217" s="173" t="s">
        <v>1</v>
      </c>
      <c r="F217" s="174" t="s">
        <v>262</v>
      </c>
      <c r="H217" s="175">
        <v>17.786000000000001</v>
      </c>
      <c r="I217" s="176"/>
      <c r="L217" s="172"/>
      <c r="M217" s="177"/>
      <c r="T217" s="178"/>
      <c r="AT217" s="173" t="s">
        <v>228</v>
      </c>
      <c r="AU217" s="173" t="s">
        <v>96</v>
      </c>
      <c r="AV217" s="15" t="s">
        <v>226</v>
      </c>
      <c r="AW217" s="15" t="s">
        <v>42</v>
      </c>
      <c r="AX217" s="15" t="s">
        <v>94</v>
      </c>
      <c r="AY217" s="173" t="s">
        <v>219</v>
      </c>
    </row>
    <row r="218" spans="2:65" s="1" customFormat="1" ht="16.5" customHeight="1">
      <c r="B218" s="33"/>
      <c r="C218" s="138" t="s">
        <v>359</v>
      </c>
      <c r="D218" s="138" t="s">
        <v>221</v>
      </c>
      <c r="E218" s="139" t="s">
        <v>844</v>
      </c>
      <c r="F218" s="140" t="s">
        <v>845</v>
      </c>
      <c r="G218" s="141" t="s">
        <v>319</v>
      </c>
      <c r="H218" s="142">
        <v>0.95</v>
      </c>
      <c r="I218" s="143"/>
      <c r="J218" s="144">
        <f>ROUND(I218*H218,2)</f>
        <v>0</v>
      </c>
      <c r="K218" s="140" t="s">
        <v>225</v>
      </c>
      <c r="L218" s="33"/>
      <c r="M218" s="145" t="s">
        <v>1</v>
      </c>
      <c r="N218" s="146" t="s">
        <v>52</v>
      </c>
      <c r="P218" s="147">
        <f>O218*H218</f>
        <v>0</v>
      </c>
      <c r="Q218" s="147">
        <v>0</v>
      </c>
      <c r="R218" s="147">
        <f>Q218*H218</f>
        <v>0</v>
      </c>
      <c r="S218" s="147">
        <v>0</v>
      </c>
      <c r="T218" s="148">
        <f>S218*H218</f>
        <v>0</v>
      </c>
      <c r="AR218" s="149" t="s">
        <v>226</v>
      </c>
      <c r="AT218" s="149" t="s">
        <v>221</v>
      </c>
      <c r="AU218" s="149" t="s">
        <v>96</v>
      </c>
      <c r="AY218" s="17" t="s">
        <v>219</v>
      </c>
      <c r="BE218" s="150">
        <f>IF(N218="základní",J218,0)</f>
        <v>0</v>
      </c>
      <c r="BF218" s="150">
        <f>IF(N218="snížená",J218,0)</f>
        <v>0</v>
      </c>
      <c r="BG218" s="150">
        <f>IF(N218="zákl. přenesená",J218,0)</f>
        <v>0</v>
      </c>
      <c r="BH218" s="150">
        <f>IF(N218="sníž. přenesená",J218,0)</f>
        <v>0</v>
      </c>
      <c r="BI218" s="150">
        <f>IF(N218="nulová",J218,0)</f>
        <v>0</v>
      </c>
      <c r="BJ218" s="17" t="s">
        <v>94</v>
      </c>
      <c r="BK218" s="150">
        <f>ROUND(I218*H218,2)</f>
        <v>0</v>
      </c>
      <c r="BL218" s="17" t="s">
        <v>226</v>
      </c>
      <c r="BM218" s="149" t="s">
        <v>1131</v>
      </c>
    </row>
    <row r="219" spans="2:65" s="14" customFormat="1" ht="11.25">
      <c r="B219" s="165"/>
      <c r="D219" s="152" t="s">
        <v>228</v>
      </c>
      <c r="E219" s="166" t="s">
        <v>1</v>
      </c>
      <c r="F219" s="167" t="s">
        <v>1048</v>
      </c>
      <c r="H219" s="168">
        <v>0.38500000000000001</v>
      </c>
      <c r="I219" s="169"/>
      <c r="L219" s="165"/>
      <c r="M219" s="170"/>
      <c r="T219" s="171"/>
      <c r="AT219" s="166" t="s">
        <v>228</v>
      </c>
      <c r="AU219" s="166" t="s">
        <v>96</v>
      </c>
      <c r="AV219" s="14" t="s">
        <v>96</v>
      </c>
      <c r="AW219" s="14" t="s">
        <v>42</v>
      </c>
      <c r="AX219" s="14" t="s">
        <v>87</v>
      </c>
      <c r="AY219" s="166" t="s">
        <v>219</v>
      </c>
    </row>
    <row r="220" spans="2:65" s="14" customFormat="1" ht="11.25">
      <c r="B220" s="165"/>
      <c r="D220" s="152" t="s">
        <v>228</v>
      </c>
      <c r="E220" s="166" t="s">
        <v>1</v>
      </c>
      <c r="F220" s="167" t="s">
        <v>1050</v>
      </c>
      <c r="H220" s="168">
        <v>0.04</v>
      </c>
      <c r="I220" s="169"/>
      <c r="L220" s="165"/>
      <c r="M220" s="170"/>
      <c r="T220" s="171"/>
      <c r="AT220" s="166" t="s">
        <v>228</v>
      </c>
      <c r="AU220" s="166" t="s">
        <v>96</v>
      </c>
      <c r="AV220" s="14" t="s">
        <v>96</v>
      </c>
      <c r="AW220" s="14" t="s">
        <v>42</v>
      </c>
      <c r="AX220" s="14" t="s">
        <v>87</v>
      </c>
      <c r="AY220" s="166" t="s">
        <v>219</v>
      </c>
    </row>
    <row r="221" spans="2:65" s="14" customFormat="1" ht="11.25">
      <c r="B221" s="165"/>
      <c r="D221" s="152" t="s">
        <v>228</v>
      </c>
      <c r="E221" s="166" t="s">
        <v>1</v>
      </c>
      <c r="F221" s="167" t="s">
        <v>1046</v>
      </c>
      <c r="H221" s="168">
        <v>0.52500000000000002</v>
      </c>
      <c r="I221" s="169"/>
      <c r="L221" s="165"/>
      <c r="M221" s="170"/>
      <c r="T221" s="171"/>
      <c r="AT221" s="166" t="s">
        <v>228</v>
      </c>
      <c r="AU221" s="166" t="s">
        <v>96</v>
      </c>
      <c r="AV221" s="14" t="s">
        <v>96</v>
      </c>
      <c r="AW221" s="14" t="s">
        <v>42</v>
      </c>
      <c r="AX221" s="14" t="s">
        <v>87</v>
      </c>
      <c r="AY221" s="166" t="s">
        <v>219</v>
      </c>
    </row>
    <row r="222" spans="2:65" s="15" customFormat="1" ht="11.25">
      <c r="B222" s="172"/>
      <c r="D222" s="152" t="s">
        <v>228</v>
      </c>
      <c r="E222" s="173" t="s">
        <v>1</v>
      </c>
      <c r="F222" s="174" t="s">
        <v>262</v>
      </c>
      <c r="H222" s="175">
        <v>0.95</v>
      </c>
      <c r="I222" s="176"/>
      <c r="L222" s="172"/>
      <c r="M222" s="177"/>
      <c r="T222" s="178"/>
      <c r="AT222" s="173" t="s">
        <v>228</v>
      </c>
      <c r="AU222" s="173" t="s">
        <v>96</v>
      </c>
      <c r="AV222" s="15" t="s">
        <v>226</v>
      </c>
      <c r="AW222" s="15" t="s">
        <v>42</v>
      </c>
      <c r="AX222" s="15" t="s">
        <v>94</v>
      </c>
      <c r="AY222" s="173" t="s">
        <v>219</v>
      </c>
    </row>
    <row r="223" spans="2:65" s="1" customFormat="1" ht="16.5" customHeight="1">
      <c r="B223" s="33"/>
      <c r="C223" s="138" t="s">
        <v>366</v>
      </c>
      <c r="D223" s="138" t="s">
        <v>221</v>
      </c>
      <c r="E223" s="139" t="s">
        <v>1132</v>
      </c>
      <c r="F223" s="140" t="s">
        <v>1133</v>
      </c>
      <c r="G223" s="141" t="s">
        <v>319</v>
      </c>
      <c r="H223" s="142">
        <v>0.41</v>
      </c>
      <c r="I223" s="143"/>
      <c r="J223" s="144">
        <f>ROUND(I223*H223,2)</f>
        <v>0</v>
      </c>
      <c r="K223" s="140" t="s">
        <v>254</v>
      </c>
      <c r="L223" s="33"/>
      <c r="M223" s="145" t="s">
        <v>1</v>
      </c>
      <c r="N223" s="146" t="s">
        <v>52</v>
      </c>
      <c r="P223" s="147">
        <f>O223*H223</f>
        <v>0</v>
      </c>
      <c r="Q223" s="147">
        <v>0</v>
      </c>
      <c r="R223" s="147">
        <f>Q223*H223</f>
        <v>0</v>
      </c>
      <c r="S223" s="147">
        <v>0</v>
      </c>
      <c r="T223" s="148">
        <f>S223*H223</f>
        <v>0</v>
      </c>
      <c r="AR223" s="149" t="s">
        <v>226</v>
      </c>
      <c r="AT223" s="149" t="s">
        <v>221</v>
      </c>
      <c r="AU223" s="149" t="s">
        <v>96</v>
      </c>
      <c r="AY223" s="17" t="s">
        <v>219</v>
      </c>
      <c r="BE223" s="150">
        <f>IF(N223="základní",J223,0)</f>
        <v>0</v>
      </c>
      <c r="BF223" s="150">
        <f>IF(N223="snížená",J223,0)</f>
        <v>0</v>
      </c>
      <c r="BG223" s="150">
        <f>IF(N223="zákl. přenesená",J223,0)</f>
        <v>0</v>
      </c>
      <c r="BH223" s="150">
        <f>IF(N223="sníž. přenesená",J223,0)</f>
        <v>0</v>
      </c>
      <c r="BI223" s="150">
        <f>IF(N223="nulová",J223,0)</f>
        <v>0</v>
      </c>
      <c r="BJ223" s="17" t="s">
        <v>94</v>
      </c>
      <c r="BK223" s="150">
        <f>ROUND(I223*H223,2)</f>
        <v>0</v>
      </c>
      <c r="BL223" s="17" t="s">
        <v>226</v>
      </c>
      <c r="BM223" s="149" t="s">
        <v>1134</v>
      </c>
    </row>
    <row r="224" spans="2:65" s="1" customFormat="1" ht="11.25">
      <c r="B224" s="33"/>
      <c r="D224" s="179" t="s">
        <v>256</v>
      </c>
      <c r="F224" s="180" t="s">
        <v>1135</v>
      </c>
      <c r="I224" s="181"/>
      <c r="L224" s="33"/>
      <c r="M224" s="182"/>
      <c r="T224" s="57"/>
      <c r="AT224" s="17" t="s">
        <v>256</v>
      </c>
      <c r="AU224" s="17" t="s">
        <v>96</v>
      </c>
    </row>
    <row r="225" spans="2:65" s="14" customFormat="1" ht="11.25">
      <c r="B225" s="165"/>
      <c r="D225" s="152" t="s">
        <v>228</v>
      </c>
      <c r="E225" s="166" t="s">
        <v>1</v>
      </c>
      <c r="F225" s="167" t="s">
        <v>1043</v>
      </c>
      <c r="H225" s="168">
        <v>0.41</v>
      </c>
      <c r="I225" s="169"/>
      <c r="L225" s="165"/>
      <c r="M225" s="170"/>
      <c r="T225" s="171"/>
      <c r="AT225" s="166" t="s">
        <v>228</v>
      </c>
      <c r="AU225" s="166" t="s">
        <v>96</v>
      </c>
      <c r="AV225" s="14" t="s">
        <v>96</v>
      </c>
      <c r="AW225" s="14" t="s">
        <v>42</v>
      </c>
      <c r="AX225" s="14" t="s">
        <v>94</v>
      </c>
      <c r="AY225" s="166" t="s">
        <v>219</v>
      </c>
    </row>
    <row r="226" spans="2:65" s="1" customFormat="1" ht="16.5" customHeight="1">
      <c r="B226" s="33"/>
      <c r="C226" s="138" t="s">
        <v>373</v>
      </c>
      <c r="D226" s="138" t="s">
        <v>221</v>
      </c>
      <c r="E226" s="139" t="s">
        <v>1136</v>
      </c>
      <c r="F226" s="140" t="s">
        <v>1137</v>
      </c>
      <c r="G226" s="141" t="s">
        <v>319</v>
      </c>
      <c r="H226" s="142">
        <v>0.04</v>
      </c>
      <c r="I226" s="143"/>
      <c r="J226" s="144">
        <f>ROUND(I226*H226,2)</f>
        <v>0</v>
      </c>
      <c r="K226" s="140" t="s">
        <v>225</v>
      </c>
      <c r="L226" s="33"/>
      <c r="M226" s="145" t="s">
        <v>1</v>
      </c>
      <c r="N226" s="146" t="s">
        <v>52</v>
      </c>
      <c r="P226" s="147">
        <f>O226*H226</f>
        <v>0</v>
      </c>
      <c r="Q226" s="147">
        <v>0</v>
      </c>
      <c r="R226" s="147">
        <f>Q226*H226</f>
        <v>0</v>
      </c>
      <c r="S226" s="147">
        <v>0</v>
      </c>
      <c r="T226" s="148">
        <f>S226*H226</f>
        <v>0</v>
      </c>
      <c r="AR226" s="149" t="s">
        <v>226</v>
      </c>
      <c r="AT226" s="149" t="s">
        <v>221</v>
      </c>
      <c r="AU226" s="149" t="s">
        <v>96</v>
      </c>
      <c r="AY226" s="17" t="s">
        <v>219</v>
      </c>
      <c r="BE226" s="150">
        <f>IF(N226="základní",J226,0)</f>
        <v>0</v>
      </c>
      <c r="BF226" s="150">
        <f>IF(N226="snížená",J226,0)</f>
        <v>0</v>
      </c>
      <c r="BG226" s="150">
        <f>IF(N226="zákl. přenesená",J226,0)</f>
        <v>0</v>
      </c>
      <c r="BH226" s="150">
        <f>IF(N226="sníž. přenesená",J226,0)</f>
        <v>0</v>
      </c>
      <c r="BI226" s="150">
        <f>IF(N226="nulová",J226,0)</f>
        <v>0</v>
      </c>
      <c r="BJ226" s="17" t="s">
        <v>94</v>
      </c>
      <c r="BK226" s="150">
        <f>ROUND(I226*H226,2)</f>
        <v>0</v>
      </c>
      <c r="BL226" s="17" t="s">
        <v>226</v>
      </c>
      <c r="BM226" s="149" t="s">
        <v>1138</v>
      </c>
    </row>
    <row r="227" spans="2:65" s="12" customFormat="1" ht="11.25">
      <c r="B227" s="151"/>
      <c r="D227" s="152" t="s">
        <v>228</v>
      </c>
      <c r="E227" s="153" t="s">
        <v>1</v>
      </c>
      <c r="F227" s="154" t="s">
        <v>1139</v>
      </c>
      <c r="H227" s="153" t="s">
        <v>1</v>
      </c>
      <c r="I227" s="155"/>
      <c r="L227" s="151"/>
      <c r="M227" s="156"/>
      <c r="T227" s="157"/>
      <c r="AT227" s="153" t="s">
        <v>228</v>
      </c>
      <c r="AU227" s="153" t="s">
        <v>96</v>
      </c>
      <c r="AV227" s="12" t="s">
        <v>94</v>
      </c>
      <c r="AW227" s="12" t="s">
        <v>42</v>
      </c>
      <c r="AX227" s="12" t="s">
        <v>87</v>
      </c>
      <c r="AY227" s="153" t="s">
        <v>219</v>
      </c>
    </row>
    <row r="228" spans="2:65" s="14" customFormat="1" ht="11.25">
      <c r="B228" s="165"/>
      <c r="D228" s="152" t="s">
        <v>228</v>
      </c>
      <c r="E228" s="166" t="s">
        <v>1</v>
      </c>
      <c r="F228" s="167" t="s">
        <v>1140</v>
      </c>
      <c r="H228" s="168">
        <v>0.04</v>
      </c>
      <c r="I228" s="169"/>
      <c r="L228" s="165"/>
      <c r="M228" s="170"/>
      <c r="T228" s="171"/>
      <c r="AT228" s="166" t="s">
        <v>228</v>
      </c>
      <c r="AU228" s="166" t="s">
        <v>96</v>
      </c>
      <c r="AV228" s="14" t="s">
        <v>96</v>
      </c>
      <c r="AW228" s="14" t="s">
        <v>42</v>
      </c>
      <c r="AX228" s="14" t="s">
        <v>87</v>
      </c>
      <c r="AY228" s="166" t="s">
        <v>219</v>
      </c>
    </row>
    <row r="229" spans="2:65" s="13" customFormat="1" ht="11.25">
      <c r="B229" s="158"/>
      <c r="D229" s="152" t="s">
        <v>228</v>
      </c>
      <c r="E229" s="159" t="s">
        <v>1050</v>
      </c>
      <c r="F229" s="160" t="s">
        <v>242</v>
      </c>
      <c r="H229" s="161">
        <v>0.04</v>
      </c>
      <c r="I229" s="162"/>
      <c r="L229" s="158"/>
      <c r="M229" s="163"/>
      <c r="T229" s="164"/>
      <c r="AT229" s="159" t="s">
        <v>228</v>
      </c>
      <c r="AU229" s="159" t="s">
        <v>96</v>
      </c>
      <c r="AV229" s="13" t="s">
        <v>236</v>
      </c>
      <c r="AW229" s="13" t="s">
        <v>42</v>
      </c>
      <c r="AX229" s="13" t="s">
        <v>94</v>
      </c>
      <c r="AY229" s="159" t="s">
        <v>219</v>
      </c>
    </row>
    <row r="230" spans="2:65" s="1" customFormat="1" ht="21.75" customHeight="1">
      <c r="B230" s="33"/>
      <c r="C230" s="138" t="s">
        <v>379</v>
      </c>
      <c r="D230" s="138" t="s">
        <v>221</v>
      </c>
      <c r="E230" s="139" t="s">
        <v>1141</v>
      </c>
      <c r="F230" s="140" t="s">
        <v>1142</v>
      </c>
      <c r="G230" s="141" t="s">
        <v>319</v>
      </c>
      <c r="H230" s="142">
        <v>0.38500000000000001</v>
      </c>
      <c r="I230" s="143"/>
      <c r="J230" s="144">
        <f>ROUND(I230*H230,2)</f>
        <v>0</v>
      </c>
      <c r="K230" s="140" t="s">
        <v>225</v>
      </c>
      <c r="L230" s="33"/>
      <c r="M230" s="145" t="s">
        <v>1</v>
      </c>
      <c r="N230" s="146" t="s">
        <v>52</v>
      </c>
      <c r="P230" s="147">
        <f>O230*H230</f>
        <v>0</v>
      </c>
      <c r="Q230" s="147">
        <v>0</v>
      </c>
      <c r="R230" s="147">
        <f>Q230*H230</f>
        <v>0</v>
      </c>
      <c r="S230" s="147">
        <v>0</v>
      </c>
      <c r="T230" s="148">
        <f>S230*H230</f>
        <v>0</v>
      </c>
      <c r="AR230" s="149" t="s">
        <v>226</v>
      </c>
      <c r="AT230" s="149" t="s">
        <v>221</v>
      </c>
      <c r="AU230" s="149" t="s">
        <v>96</v>
      </c>
      <c r="AY230" s="17" t="s">
        <v>219</v>
      </c>
      <c r="BE230" s="150">
        <f>IF(N230="základní",J230,0)</f>
        <v>0</v>
      </c>
      <c r="BF230" s="150">
        <f>IF(N230="snížená",J230,0)</f>
        <v>0</v>
      </c>
      <c r="BG230" s="150">
        <f>IF(N230="zákl. přenesená",J230,0)</f>
        <v>0</v>
      </c>
      <c r="BH230" s="150">
        <f>IF(N230="sníž. přenesená",J230,0)</f>
        <v>0</v>
      </c>
      <c r="BI230" s="150">
        <f>IF(N230="nulová",J230,0)</f>
        <v>0</v>
      </c>
      <c r="BJ230" s="17" t="s">
        <v>94</v>
      </c>
      <c r="BK230" s="150">
        <f>ROUND(I230*H230,2)</f>
        <v>0</v>
      </c>
      <c r="BL230" s="17" t="s">
        <v>226</v>
      </c>
      <c r="BM230" s="149" t="s">
        <v>1143</v>
      </c>
    </row>
    <row r="231" spans="2:65" s="14" customFormat="1" ht="11.25">
      <c r="B231" s="165"/>
      <c r="D231" s="152" t="s">
        <v>228</v>
      </c>
      <c r="E231" s="166" t="s">
        <v>1</v>
      </c>
      <c r="F231" s="167" t="s">
        <v>1144</v>
      </c>
      <c r="H231" s="168">
        <v>0.38500000000000001</v>
      </c>
      <c r="I231" s="169"/>
      <c r="L231" s="165"/>
      <c r="M231" s="170"/>
      <c r="T231" s="171"/>
      <c r="AT231" s="166" t="s">
        <v>228</v>
      </c>
      <c r="AU231" s="166" t="s">
        <v>96</v>
      </c>
      <c r="AV231" s="14" t="s">
        <v>96</v>
      </c>
      <c r="AW231" s="14" t="s">
        <v>42</v>
      </c>
      <c r="AX231" s="14" t="s">
        <v>87</v>
      </c>
      <c r="AY231" s="166" t="s">
        <v>219</v>
      </c>
    </row>
    <row r="232" spans="2:65" s="13" customFormat="1" ht="11.25">
      <c r="B232" s="158"/>
      <c r="D232" s="152" t="s">
        <v>228</v>
      </c>
      <c r="E232" s="159" t="s">
        <v>1048</v>
      </c>
      <c r="F232" s="160" t="s">
        <v>242</v>
      </c>
      <c r="H232" s="161">
        <v>0.38500000000000001</v>
      </c>
      <c r="I232" s="162"/>
      <c r="L232" s="158"/>
      <c r="M232" s="163"/>
      <c r="T232" s="164"/>
      <c r="AT232" s="159" t="s">
        <v>228</v>
      </c>
      <c r="AU232" s="159" t="s">
        <v>96</v>
      </c>
      <c r="AV232" s="13" t="s">
        <v>236</v>
      </c>
      <c r="AW232" s="13" t="s">
        <v>42</v>
      </c>
      <c r="AX232" s="13" t="s">
        <v>94</v>
      </c>
      <c r="AY232" s="159" t="s">
        <v>219</v>
      </c>
    </row>
    <row r="233" spans="2:65" s="1" customFormat="1" ht="24.2" customHeight="1">
      <c r="B233" s="33"/>
      <c r="C233" s="138" t="s">
        <v>387</v>
      </c>
      <c r="D233" s="138" t="s">
        <v>221</v>
      </c>
      <c r="E233" s="139" t="s">
        <v>1145</v>
      </c>
      <c r="F233" s="140" t="s">
        <v>1146</v>
      </c>
      <c r="G233" s="141" t="s">
        <v>319</v>
      </c>
      <c r="H233" s="142">
        <v>3.0209999999999999</v>
      </c>
      <c r="I233" s="143"/>
      <c r="J233" s="144">
        <f>ROUND(I233*H233,2)</f>
        <v>0</v>
      </c>
      <c r="K233" s="140" t="s">
        <v>225</v>
      </c>
      <c r="L233" s="33"/>
      <c r="M233" s="145" t="s">
        <v>1</v>
      </c>
      <c r="N233" s="146" t="s">
        <v>52</v>
      </c>
      <c r="P233" s="147">
        <f>O233*H233</f>
        <v>0</v>
      </c>
      <c r="Q233" s="147">
        <v>0</v>
      </c>
      <c r="R233" s="147">
        <f>Q233*H233</f>
        <v>0</v>
      </c>
      <c r="S233" s="147">
        <v>0</v>
      </c>
      <c r="T233" s="148">
        <f>S233*H233</f>
        <v>0</v>
      </c>
      <c r="AR233" s="149" t="s">
        <v>226</v>
      </c>
      <c r="AT233" s="149" t="s">
        <v>221</v>
      </c>
      <c r="AU233" s="149" t="s">
        <v>96</v>
      </c>
      <c r="AY233" s="17" t="s">
        <v>219</v>
      </c>
      <c r="BE233" s="150">
        <f>IF(N233="základní",J233,0)</f>
        <v>0</v>
      </c>
      <c r="BF233" s="150">
        <f>IF(N233="snížená",J233,0)</f>
        <v>0</v>
      </c>
      <c r="BG233" s="150">
        <f>IF(N233="zákl. přenesená",J233,0)</f>
        <v>0</v>
      </c>
      <c r="BH233" s="150">
        <f>IF(N233="sníž. přenesená",J233,0)</f>
        <v>0</v>
      </c>
      <c r="BI233" s="150">
        <f>IF(N233="nulová",J233,0)</f>
        <v>0</v>
      </c>
      <c r="BJ233" s="17" t="s">
        <v>94</v>
      </c>
      <c r="BK233" s="150">
        <f>ROUND(I233*H233,2)</f>
        <v>0</v>
      </c>
      <c r="BL233" s="17" t="s">
        <v>226</v>
      </c>
      <c r="BM233" s="149" t="s">
        <v>1147</v>
      </c>
    </row>
    <row r="234" spans="2:65" s="12" customFormat="1" ht="11.25">
      <c r="B234" s="151"/>
      <c r="D234" s="152" t="s">
        <v>228</v>
      </c>
      <c r="E234" s="153" t="s">
        <v>1</v>
      </c>
      <c r="F234" s="154" t="s">
        <v>1148</v>
      </c>
      <c r="H234" s="153" t="s">
        <v>1</v>
      </c>
      <c r="I234" s="155"/>
      <c r="L234" s="151"/>
      <c r="M234" s="156"/>
      <c r="T234" s="157"/>
      <c r="AT234" s="153" t="s">
        <v>228</v>
      </c>
      <c r="AU234" s="153" t="s">
        <v>96</v>
      </c>
      <c r="AV234" s="12" t="s">
        <v>94</v>
      </c>
      <c r="AW234" s="12" t="s">
        <v>42</v>
      </c>
      <c r="AX234" s="12" t="s">
        <v>87</v>
      </c>
      <c r="AY234" s="153" t="s">
        <v>219</v>
      </c>
    </row>
    <row r="235" spans="2:65" s="14" customFormat="1" ht="11.25">
      <c r="B235" s="165"/>
      <c r="D235" s="152" t="s">
        <v>228</v>
      </c>
      <c r="E235" s="166" t="s">
        <v>1</v>
      </c>
      <c r="F235" s="167" t="s">
        <v>1149</v>
      </c>
      <c r="H235" s="168">
        <v>3.0209999999999999</v>
      </c>
      <c r="I235" s="169"/>
      <c r="L235" s="165"/>
      <c r="M235" s="170"/>
      <c r="T235" s="171"/>
      <c r="AT235" s="166" t="s">
        <v>228</v>
      </c>
      <c r="AU235" s="166" t="s">
        <v>96</v>
      </c>
      <c r="AV235" s="14" t="s">
        <v>96</v>
      </c>
      <c r="AW235" s="14" t="s">
        <v>42</v>
      </c>
      <c r="AX235" s="14" t="s">
        <v>87</v>
      </c>
      <c r="AY235" s="166" t="s">
        <v>219</v>
      </c>
    </row>
    <row r="236" spans="2:65" s="15" customFormat="1" ht="11.25">
      <c r="B236" s="172"/>
      <c r="D236" s="152" t="s">
        <v>228</v>
      </c>
      <c r="E236" s="173" t="s">
        <v>1054</v>
      </c>
      <c r="F236" s="174" t="s">
        <v>262</v>
      </c>
      <c r="H236" s="175">
        <v>3.0209999999999999</v>
      </c>
      <c r="I236" s="176"/>
      <c r="L236" s="172"/>
      <c r="M236" s="177"/>
      <c r="T236" s="178"/>
      <c r="AT236" s="173" t="s">
        <v>228</v>
      </c>
      <c r="AU236" s="173" t="s">
        <v>96</v>
      </c>
      <c r="AV236" s="15" t="s">
        <v>226</v>
      </c>
      <c r="AW236" s="15" t="s">
        <v>42</v>
      </c>
      <c r="AX236" s="15" t="s">
        <v>94</v>
      </c>
      <c r="AY236" s="173" t="s">
        <v>219</v>
      </c>
    </row>
    <row r="237" spans="2:65" s="1" customFormat="1" ht="24.2" customHeight="1">
      <c r="B237" s="33"/>
      <c r="C237" s="138" t="s">
        <v>7</v>
      </c>
      <c r="D237" s="138" t="s">
        <v>221</v>
      </c>
      <c r="E237" s="139" t="s">
        <v>847</v>
      </c>
      <c r="F237" s="140" t="s">
        <v>848</v>
      </c>
      <c r="G237" s="141" t="s">
        <v>319</v>
      </c>
      <c r="H237" s="142">
        <v>15.29</v>
      </c>
      <c r="I237" s="143"/>
      <c r="J237" s="144">
        <f>ROUND(I237*H237,2)</f>
        <v>0</v>
      </c>
      <c r="K237" s="140" t="s">
        <v>225</v>
      </c>
      <c r="L237" s="33"/>
      <c r="M237" s="145" t="s">
        <v>1</v>
      </c>
      <c r="N237" s="146" t="s">
        <v>52</v>
      </c>
      <c r="P237" s="147">
        <f>O237*H237</f>
        <v>0</v>
      </c>
      <c r="Q237" s="147">
        <v>0</v>
      </c>
      <c r="R237" s="147">
        <f>Q237*H237</f>
        <v>0</v>
      </c>
      <c r="S237" s="147">
        <v>0</v>
      </c>
      <c r="T237" s="148">
        <f>S237*H237</f>
        <v>0</v>
      </c>
      <c r="AR237" s="149" t="s">
        <v>226</v>
      </c>
      <c r="AT237" s="149" t="s">
        <v>221</v>
      </c>
      <c r="AU237" s="149" t="s">
        <v>96</v>
      </c>
      <c r="AY237" s="17" t="s">
        <v>219</v>
      </c>
      <c r="BE237" s="150">
        <f>IF(N237="základní",J237,0)</f>
        <v>0</v>
      </c>
      <c r="BF237" s="150">
        <f>IF(N237="snížená",J237,0)</f>
        <v>0</v>
      </c>
      <c r="BG237" s="150">
        <f>IF(N237="zákl. přenesená",J237,0)</f>
        <v>0</v>
      </c>
      <c r="BH237" s="150">
        <f>IF(N237="sníž. přenesená",J237,0)</f>
        <v>0</v>
      </c>
      <c r="BI237" s="150">
        <f>IF(N237="nulová",J237,0)</f>
        <v>0</v>
      </c>
      <c r="BJ237" s="17" t="s">
        <v>94</v>
      </c>
      <c r="BK237" s="150">
        <f>ROUND(I237*H237,2)</f>
        <v>0</v>
      </c>
      <c r="BL237" s="17" t="s">
        <v>226</v>
      </c>
      <c r="BM237" s="149" t="s">
        <v>1150</v>
      </c>
    </row>
    <row r="238" spans="2:65" s="12" customFormat="1" ht="11.25">
      <c r="B238" s="151"/>
      <c r="D238" s="152" t="s">
        <v>228</v>
      </c>
      <c r="E238" s="153" t="s">
        <v>1</v>
      </c>
      <c r="F238" s="154" t="s">
        <v>1151</v>
      </c>
      <c r="H238" s="153" t="s">
        <v>1</v>
      </c>
      <c r="I238" s="155"/>
      <c r="L238" s="151"/>
      <c r="M238" s="156"/>
      <c r="T238" s="157"/>
      <c r="AT238" s="153" t="s">
        <v>228</v>
      </c>
      <c r="AU238" s="153" t="s">
        <v>96</v>
      </c>
      <c r="AV238" s="12" t="s">
        <v>94</v>
      </c>
      <c r="AW238" s="12" t="s">
        <v>42</v>
      </c>
      <c r="AX238" s="12" t="s">
        <v>87</v>
      </c>
      <c r="AY238" s="153" t="s">
        <v>219</v>
      </c>
    </row>
    <row r="239" spans="2:65" s="12" customFormat="1" ht="11.25">
      <c r="B239" s="151"/>
      <c r="D239" s="152" t="s">
        <v>228</v>
      </c>
      <c r="E239" s="153" t="s">
        <v>1</v>
      </c>
      <c r="F239" s="154" t="s">
        <v>1152</v>
      </c>
      <c r="H239" s="153" t="s">
        <v>1</v>
      </c>
      <c r="I239" s="155"/>
      <c r="L239" s="151"/>
      <c r="M239" s="156"/>
      <c r="T239" s="157"/>
      <c r="AT239" s="153" t="s">
        <v>228</v>
      </c>
      <c r="AU239" s="153" t="s">
        <v>96</v>
      </c>
      <c r="AV239" s="12" t="s">
        <v>94</v>
      </c>
      <c r="AW239" s="12" t="s">
        <v>42</v>
      </c>
      <c r="AX239" s="12" t="s">
        <v>87</v>
      </c>
      <c r="AY239" s="153" t="s">
        <v>219</v>
      </c>
    </row>
    <row r="240" spans="2:65" s="14" customFormat="1" ht="11.25">
      <c r="B240" s="165"/>
      <c r="D240" s="152" t="s">
        <v>228</v>
      </c>
      <c r="E240" s="166" t="s">
        <v>1</v>
      </c>
      <c r="F240" s="167" t="s">
        <v>1153</v>
      </c>
      <c r="H240" s="168">
        <v>9.0749999999999993</v>
      </c>
      <c r="I240" s="169"/>
      <c r="L240" s="165"/>
      <c r="M240" s="170"/>
      <c r="T240" s="171"/>
      <c r="AT240" s="166" t="s">
        <v>228</v>
      </c>
      <c r="AU240" s="166" t="s">
        <v>96</v>
      </c>
      <c r="AV240" s="14" t="s">
        <v>96</v>
      </c>
      <c r="AW240" s="14" t="s">
        <v>42</v>
      </c>
      <c r="AX240" s="14" t="s">
        <v>87</v>
      </c>
      <c r="AY240" s="166" t="s">
        <v>219</v>
      </c>
    </row>
    <row r="241" spans="2:65" s="12" customFormat="1" ht="11.25">
      <c r="B241" s="151"/>
      <c r="D241" s="152" t="s">
        <v>228</v>
      </c>
      <c r="E241" s="153" t="s">
        <v>1</v>
      </c>
      <c r="F241" s="154" t="s">
        <v>1154</v>
      </c>
      <c r="H241" s="153" t="s">
        <v>1</v>
      </c>
      <c r="I241" s="155"/>
      <c r="L241" s="151"/>
      <c r="M241" s="156"/>
      <c r="T241" s="157"/>
      <c r="AT241" s="153" t="s">
        <v>228</v>
      </c>
      <c r="AU241" s="153" t="s">
        <v>96</v>
      </c>
      <c r="AV241" s="12" t="s">
        <v>94</v>
      </c>
      <c r="AW241" s="12" t="s">
        <v>42</v>
      </c>
      <c r="AX241" s="12" t="s">
        <v>87</v>
      </c>
      <c r="AY241" s="153" t="s">
        <v>219</v>
      </c>
    </row>
    <row r="242" spans="2:65" s="14" customFormat="1" ht="11.25">
      <c r="B242" s="165"/>
      <c r="D242" s="152" t="s">
        <v>228</v>
      </c>
      <c r="E242" s="166" t="s">
        <v>1</v>
      </c>
      <c r="F242" s="167" t="s">
        <v>1155</v>
      </c>
      <c r="H242" s="168">
        <v>10.071</v>
      </c>
      <c r="I242" s="169"/>
      <c r="L242" s="165"/>
      <c r="M242" s="170"/>
      <c r="T242" s="171"/>
      <c r="AT242" s="166" t="s">
        <v>228</v>
      </c>
      <c r="AU242" s="166" t="s">
        <v>96</v>
      </c>
      <c r="AV242" s="14" t="s">
        <v>96</v>
      </c>
      <c r="AW242" s="14" t="s">
        <v>42</v>
      </c>
      <c r="AX242" s="14" t="s">
        <v>87</v>
      </c>
      <c r="AY242" s="166" t="s">
        <v>219</v>
      </c>
    </row>
    <row r="243" spans="2:65" s="12" customFormat="1" ht="11.25">
      <c r="B243" s="151"/>
      <c r="D243" s="152" t="s">
        <v>228</v>
      </c>
      <c r="E243" s="153" t="s">
        <v>1</v>
      </c>
      <c r="F243" s="154" t="s">
        <v>1156</v>
      </c>
      <c r="H243" s="153" t="s">
        <v>1</v>
      </c>
      <c r="I243" s="155"/>
      <c r="L243" s="151"/>
      <c r="M243" s="156"/>
      <c r="T243" s="157"/>
      <c r="AT243" s="153" t="s">
        <v>228</v>
      </c>
      <c r="AU243" s="153" t="s">
        <v>96</v>
      </c>
      <c r="AV243" s="12" t="s">
        <v>94</v>
      </c>
      <c r="AW243" s="12" t="s">
        <v>42</v>
      </c>
      <c r="AX243" s="12" t="s">
        <v>87</v>
      </c>
      <c r="AY243" s="153" t="s">
        <v>219</v>
      </c>
    </row>
    <row r="244" spans="2:65" s="14" customFormat="1" ht="11.25">
      <c r="B244" s="165"/>
      <c r="D244" s="152" t="s">
        <v>228</v>
      </c>
      <c r="E244" s="166" t="s">
        <v>1</v>
      </c>
      <c r="F244" s="167" t="s">
        <v>1157</v>
      </c>
      <c r="H244" s="168">
        <v>-0.04</v>
      </c>
      <c r="I244" s="169"/>
      <c r="L244" s="165"/>
      <c r="M244" s="170"/>
      <c r="T244" s="171"/>
      <c r="AT244" s="166" t="s">
        <v>228</v>
      </c>
      <c r="AU244" s="166" t="s">
        <v>96</v>
      </c>
      <c r="AV244" s="14" t="s">
        <v>96</v>
      </c>
      <c r="AW244" s="14" t="s">
        <v>42</v>
      </c>
      <c r="AX244" s="14" t="s">
        <v>87</v>
      </c>
      <c r="AY244" s="166" t="s">
        <v>219</v>
      </c>
    </row>
    <row r="245" spans="2:65" s="14" customFormat="1" ht="11.25">
      <c r="B245" s="165"/>
      <c r="D245" s="152" t="s">
        <v>228</v>
      </c>
      <c r="E245" s="166" t="s">
        <v>1</v>
      </c>
      <c r="F245" s="167" t="s">
        <v>1158</v>
      </c>
      <c r="H245" s="168">
        <v>-0.38500000000000001</v>
      </c>
      <c r="I245" s="169"/>
      <c r="L245" s="165"/>
      <c r="M245" s="170"/>
      <c r="T245" s="171"/>
      <c r="AT245" s="166" t="s">
        <v>228</v>
      </c>
      <c r="AU245" s="166" t="s">
        <v>96</v>
      </c>
      <c r="AV245" s="14" t="s">
        <v>96</v>
      </c>
      <c r="AW245" s="14" t="s">
        <v>42</v>
      </c>
      <c r="AX245" s="14" t="s">
        <v>87</v>
      </c>
      <c r="AY245" s="166" t="s">
        <v>219</v>
      </c>
    </row>
    <row r="246" spans="2:65" s="14" customFormat="1" ht="11.25">
      <c r="B246" s="165"/>
      <c r="D246" s="152" t="s">
        <v>228</v>
      </c>
      <c r="E246" s="166" t="s">
        <v>1</v>
      </c>
      <c r="F246" s="167" t="s">
        <v>1159</v>
      </c>
      <c r="H246" s="168">
        <v>-0.41</v>
      </c>
      <c r="I246" s="169"/>
      <c r="L246" s="165"/>
      <c r="M246" s="170"/>
      <c r="T246" s="171"/>
      <c r="AT246" s="166" t="s">
        <v>228</v>
      </c>
      <c r="AU246" s="166" t="s">
        <v>96</v>
      </c>
      <c r="AV246" s="14" t="s">
        <v>96</v>
      </c>
      <c r="AW246" s="14" t="s">
        <v>42</v>
      </c>
      <c r="AX246" s="14" t="s">
        <v>87</v>
      </c>
      <c r="AY246" s="166" t="s">
        <v>219</v>
      </c>
    </row>
    <row r="247" spans="2:65" s="14" customFormat="1" ht="11.25">
      <c r="B247" s="165"/>
      <c r="D247" s="152" t="s">
        <v>228</v>
      </c>
      <c r="E247" s="166" t="s">
        <v>1</v>
      </c>
      <c r="F247" s="167" t="s">
        <v>1160</v>
      </c>
      <c r="H247" s="168">
        <v>-0.52500000000000002</v>
      </c>
      <c r="I247" s="169"/>
      <c r="L247" s="165"/>
      <c r="M247" s="170"/>
      <c r="T247" s="171"/>
      <c r="AT247" s="166" t="s">
        <v>228</v>
      </c>
      <c r="AU247" s="166" t="s">
        <v>96</v>
      </c>
      <c r="AV247" s="14" t="s">
        <v>96</v>
      </c>
      <c r="AW247" s="14" t="s">
        <v>42</v>
      </c>
      <c r="AX247" s="14" t="s">
        <v>87</v>
      </c>
      <c r="AY247" s="166" t="s">
        <v>219</v>
      </c>
    </row>
    <row r="248" spans="2:65" s="14" customFormat="1" ht="11.25">
      <c r="B248" s="165"/>
      <c r="D248" s="152" t="s">
        <v>228</v>
      </c>
      <c r="E248" s="166" t="s">
        <v>1</v>
      </c>
      <c r="F248" s="167" t="s">
        <v>1161</v>
      </c>
      <c r="H248" s="168">
        <v>-3.0209999999999999</v>
      </c>
      <c r="I248" s="169"/>
      <c r="L248" s="165"/>
      <c r="M248" s="170"/>
      <c r="T248" s="171"/>
      <c r="AT248" s="166" t="s">
        <v>228</v>
      </c>
      <c r="AU248" s="166" t="s">
        <v>96</v>
      </c>
      <c r="AV248" s="14" t="s">
        <v>96</v>
      </c>
      <c r="AW248" s="14" t="s">
        <v>42</v>
      </c>
      <c r="AX248" s="14" t="s">
        <v>87</v>
      </c>
      <c r="AY248" s="166" t="s">
        <v>219</v>
      </c>
    </row>
    <row r="249" spans="2:65" s="13" customFormat="1" ht="11.25">
      <c r="B249" s="158"/>
      <c r="D249" s="152" t="s">
        <v>228</v>
      </c>
      <c r="E249" s="159" t="s">
        <v>1052</v>
      </c>
      <c r="F249" s="160" t="s">
        <v>242</v>
      </c>
      <c r="H249" s="161">
        <v>14.765000000000001</v>
      </c>
      <c r="I249" s="162"/>
      <c r="L249" s="158"/>
      <c r="M249" s="163"/>
      <c r="T249" s="164"/>
      <c r="AT249" s="159" t="s">
        <v>228</v>
      </c>
      <c r="AU249" s="159" t="s">
        <v>96</v>
      </c>
      <c r="AV249" s="13" t="s">
        <v>236</v>
      </c>
      <c r="AW249" s="13" t="s">
        <v>42</v>
      </c>
      <c r="AX249" s="13" t="s">
        <v>87</v>
      </c>
      <c r="AY249" s="159" t="s">
        <v>219</v>
      </c>
    </row>
    <row r="250" spans="2:65" s="12" customFormat="1" ht="11.25">
      <c r="B250" s="151"/>
      <c r="D250" s="152" t="s">
        <v>228</v>
      </c>
      <c r="E250" s="153" t="s">
        <v>1</v>
      </c>
      <c r="F250" s="154" t="s">
        <v>1162</v>
      </c>
      <c r="H250" s="153" t="s">
        <v>1</v>
      </c>
      <c r="I250" s="155"/>
      <c r="L250" s="151"/>
      <c r="M250" s="156"/>
      <c r="T250" s="157"/>
      <c r="AT250" s="153" t="s">
        <v>228</v>
      </c>
      <c r="AU250" s="153" t="s">
        <v>96</v>
      </c>
      <c r="AV250" s="12" t="s">
        <v>94</v>
      </c>
      <c r="AW250" s="12" t="s">
        <v>42</v>
      </c>
      <c r="AX250" s="12" t="s">
        <v>87</v>
      </c>
      <c r="AY250" s="153" t="s">
        <v>219</v>
      </c>
    </row>
    <row r="251" spans="2:65" s="14" customFormat="1" ht="11.25">
      <c r="B251" s="165"/>
      <c r="D251" s="152" t="s">
        <v>228</v>
      </c>
      <c r="E251" s="166" t="s">
        <v>1</v>
      </c>
      <c r="F251" s="167" t="s">
        <v>1163</v>
      </c>
      <c r="H251" s="168">
        <v>0.52500000000000002</v>
      </c>
      <c r="I251" s="169"/>
      <c r="L251" s="165"/>
      <c r="M251" s="170"/>
      <c r="T251" s="171"/>
      <c r="AT251" s="166" t="s">
        <v>228</v>
      </c>
      <c r="AU251" s="166" t="s">
        <v>96</v>
      </c>
      <c r="AV251" s="14" t="s">
        <v>96</v>
      </c>
      <c r="AW251" s="14" t="s">
        <v>42</v>
      </c>
      <c r="AX251" s="14" t="s">
        <v>87</v>
      </c>
      <c r="AY251" s="166" t="s">
        <v>219</v>
      </c>
    </row>
    <row r="252" spans="2:65" s="13" customFormat="1" ht="11.25">
      <c r="B252" s="158"/>
      <c r="D252" s="152" t="s">
        <v>228</v>
      </c>
      <c r="E252" s="159" t="s">
        <v>1046</v>
      </c>
      <c r="F252" s="160" t="s">
        <v>242</v>
      </c>
      <c r="H252" s="161">
        <v>0.52500000000000002</v>
      </c>
      <c r="I252" s="162"/>
      <c r="L252" s="158"/>
      <c r="M252" s="163"/>
      <c r="T252" s="164"/>
      <c r="AT252" s="159" t="s">
        <v>228</v>
      </c>
      <c r="AU252" s="159" t="s">
        <v>96</v>
      </c>
      <c r="AV252" s="13" t="s">
        <v>236</v>
      </c>
      <c r="AW252" s="13" t="s">
        <v>42</v>
      </c>
      <c r="AX252" s="13" t="s">
        <v>87</v>
      </c>
      <c r="AY252" s="159" t="s">
        <v>219</v>
      </c>
    </row>
    <row r="253" spans="2:65" s="15" customFormat="1" ht="11.25">
      <c r="B253" s="172"/>
      <c r="D253" s="152" t="s">
        <v>228</v>
      </c>
      <c r="E253" s="173" t="s">
        <v>1</v>
      </c>
      <c r="F253" s="174" t="s">
        <v>262</v>
      </c>
      <c r="H253" s="175">
        <v>15.29</v>
      </c>
      <c r="I253" s="176"/>
      <c r="L253" s="172"/>
      <c r="M253" s="177"/>
      <c r="T253" s="178"/>
      <c r="AT253" s="173" t="s">
        <v>228</v>
      </c>
      <c r="AU253" s="173" t="s">
        <v>96</v>
      </c>
      <c r="AV253" s="15" t="s">
        <v>226</v>
      </c>
      <c r="AW253" s="15" t="s">
        <v>42</v>
      </c>
      <c r="AX253" s="15" t="s">
        <v>94</v>
      </c>
      <c r="AY253" s="173" t="s">
        <v>219</v>
      </c>
    </row>
    <row r="254" spans="2:65" s="1" customFormat="1" ht="16.5" customHeight="1">
      <c r="B254" s="33"/>
      <c r="C254" s="138" t="s">
        <v>399</v>
      </c>
      <c r="D254" s="138" t="s">
        <v>221</v>
      </c>
      <c r="E254" s="139" t="s">
        <v>1164</v>
      </c>
      <c r="F254" s="140" t="s">
        <v>1165</v>
      </c>
      <c r="G254" s="141" t="s">
        <v>319</v>
      </c>
      <c r="H254" s="142">
        <v>-0.41</v>
      </c>
      <c r="I254" s="143"/>
      <c r="J254" s="144">
        <f>ROUND(I254*H254,2)</f>
        <v>0</v>
      </c>
      <c r="K254" s="140" t="s">
        <v>225</v>
      </c>
      <c r="L254" s="33"/>
      <c r="M254" s="145" t="s">
        <v>1</v>
      </c>
      <c r="N254" s="146" t="s">
        <v>52</v>
      </c>
      <c r="P254" s="147">
        <f>O254*H254</f>
        <v>0</v>
      </c>
      <c r="Q254" s="147">
        <v>0</v>
      </c>
      <c r="R254" s="147">
        <f>Q254*H254</f>
        <v>0</v>
      </c>
      <c r="S254" s="147">
        <v>0</v>
      </c>
      <c r="T254" s="148">
        <f>S254*H254</f>
        <v>0</v>
      </c>
      <c r="AR254" s="149" t="s">
        <v>226</v>
      </c>
      <c r="AT254" s="149" t="s">
        <v>221</v>
      </c>
      <c r="AU254" s="149" t="s">
        <v>96</v>
      </c>
      <c r="AY254" s="17" t="s">
        <v>219</v>
      </c>
      <c r="BE254" s="150">
        <f>IF(N254="základní",J254,0)</f>
        <v>0</v>
      </c>
      <c r="BF254" s="150">
        <f>IF(N254="snížená",J254,0)</f>
        <v>0</v>
      </c>
      <c r="BG254" s="150">
        <f>IF(N254="zákl. přenesená",J254,0)</f>
        <v>0</v>
      </c>
      <c r="BH254" s="150">
        <f>IF(N254="sníž. přenesená",J254,0)</f>
        <v>0</v>
      </c>
      <c r="BI254" s="150">
        <f>IF(N254="nulová",J254,0)</f>
        <v>0</v>
      </c>
      <c r="BJ254" s="17" t="s">
        <v>94</v>
      </c>
      <c r="BK254" s="150">
        <f>ROUND(I254*H254,2)</f>
        <v>0</v>
      </c>
      <c r="BL254" s="17" t="s">
        <v>226</v>
      </c>
      <c r="BM254" s="149" t="s">
        <v>1166</v>
      </c>
    </row>
    <row r="255" spans="2:65" s="12" customFormat="1" ht="11.25">
      <c r="B255" s="151"/>
      <c r="D255" s="152" t="s">
        <v>228</v>
      </c>
      <c r="E255" s="153" t="s">
        <v>1</v>
      </c>
      <c r="F255" s="154" t="s">
        <v>1167</v>
      </c>
      <c r="H255" s="153" t="s">
        <v>1</v>
      </c>
      <c r="I255" s="155"/>
      <c r="L255" s="151"/>
      <c r="M255" s="156"/>
      <c r="T255" s="157"/>
      <c r="AT255" s="153" t="s">
        <v>228</v>
      </c>
      <c r="AU255" s="153" t="s">
        <v>96</v>
      </c>
      <c r="AV255" s="12" t="s">
        <v>94</v>
      </c>
      <c r="AW255" s="12" t="s">
        <v>42</v>
      </c>
      <c r="AX255" s="12" t="s">
        <v>87</v>
      </c>
      <c r="AY255" s="153" t="s">
        <v>219</v>
      </c>
    </row>
    <row r="256" spans="2:65" s="14" customFormat="1" ht="11.25">
      <c r="B256" s="165"/>
      <c r="D256" s="152" t="s">
        <v>228</v>
      </c>
      <c r="E256" s="166" t="s">
        <v>1</v>
      </c>
      <c r="F256" s="167" t="s">
        <v>1168</v>
      </c>
      <c r="H256" s="168">
        <v>0.36</v>
      </c>
      <c r="I256" s="169"/>
      <c r="L256" s="165"/>
      <c r="M256" s="170"/>
      <c r="T256" s="171"/>
      <c r="AT256" s="166" t="s">
        <v>228</v>
      </c>
      <c r="AU256" s="166" t="s">
        <v>96</v>
      </c>
      <c r="AV256" s="14" t="s">
        <v>96</v>
      </c>
      <c r="AW256" s="14" t="s">
        <v>42</v>
      </c>
      <c r="AX256" s="14" t="s">
        <v>87</v>
      </c>
      <c r="AY256" s="166" t="s">
        <v>219</v>
      </c>
    </row>
    <row r="257" spans="2:51" s="14" customFormat="1" ht="11.25">
      <c r="B257" s="165"/>
      <c r="D257" s="152" t="s">
        <v>228</v>
      </c>
      <c r="E257" s="166" t="s">
        <v>1</v>
      </c>
      <c r="F257" s="167" t="s">
        <v>1169</v>
      </c>
      <c r="H257" s="168">
        <v>0.05</v>
      </c>
      <c r="I257" s="169"/>
      <c r="L257" s="165"/>
      <c r="M257" s="170"/>
      <c r="T257" s="171"/>
      <c r="AT257" s="166" t="s">
        <v>228</v>
      </c>
      <c r="AU257" s="166" t="s">
        <v>96</v>
      </c>
      <c r="AV257" s="14" t="s">
        <v>96</v>
      </c>
      <c r="AW257" s="14" t="s">
        <v>42</v>
      </c>
      <c r="AX257" s="14" t="s">
        <v>87</v>
      </c>
      <c r="AY257" s="166" t="s">
        <v>219</v>
      </c>
    </row>
    <row r="258" spans="2:51" s="13" customFormat="1" ht="11.25">
      <c r="B258" s="158"/>
      <c r="D258" s="152" t="s">
        <v>228</v>
      </c>
      <c r="E258" s="159" t="s">
        <v>1043</v>
      </c>
      <c r="F258" s="160" t="s">
        <v>242</v>
      </c>
      <c r="H258" s="161">
        <v>0.41</v>
      </c>
      <c r="I258" s="162"/>
      <c r="L258" s="158"/>
      <c r="M258" s="163"/>
      <c r="T258" s="164"/>
      <c r="AT258" s="159" t="s">
        <v>228</v>
      </c>
      <c r="AU258" s="159" t="s">
        <v>96</v>
      </c>
      <c r="AV258" s="13" t="s">
        <v>236</v>
      </c>
      <c r="AW258" s="13" t="s">
        <v>42</v>
      </c>
      <c r="AX258" s="13" t="s">
        <v>87</v>
      </c>
      <c r="AY258" s="159" t="s">
        <v>219</v>
      </c>
    </row>
    <row r="259" spans="2:51" s="15" customFormat="1" ht="11.25">
      <c r="B259" s="172"/>
      <c r="D259" s="152" t="s">
        <v>228</v>
      </c>
      <c r="E259" s="173" t="s">
        <v>1</v>
      </c>
      <c r="F259" s="174" t="s">
        <v>262</v>
      </c>
      <c r="H259" s="175">
        <v>0.41</v>
      </c>
      <c r="I259" s="176"/>
      <c r="L259" s="172"/>
      <c r="M259" s="177"/>
      <c r="T259" s="178"/>
      <c r="AT259" s="173" t="s">
        <v>228</v>
      </c>
      <c r="AU259" s="173" t="s">
        <v>96</v>
      </c>
      <c r="AV259" s="15" t="s">
        <v>226</v>
      </c>
      <c r="AW259" s="15" t="s">
        <v>42</v>
      </c>
      <c r="AX259" s="15" t="s">
        <v>87</v>
      </c>
      <c r="AY259" s="173" t="s">
        <v>219</v>
      </c>
    </row>
    <row r="260" spans="2:51" s="14" customFormat="1" ht="11.25">
      <c r="B260" s="165"/>
      <c r="D260" s="152" t="s">
        <v>228</v>
      </c>
      <c r="E260" s="166" t="s">
        <v>1</v>
      </c>
      <c r="F260" s="167" t="s">
        <v>1170</v>
      </c>
      <c r="H260" s="168">
        <v>-0.41</v>
      </c>
      <c r="I260" s="169"/>
      <c r="L260" s="165"/>
      <c r="M260" s="199"/>
      <c r="N260" s="200"/>
      <c r="O260" s="200"/>
      <c r="P260" s="200"/>
      <c r="Q260" s="200"/>
      <c r="R260" s="200"/>
      <c r="S260" s="200"/>
      <c r="T260" s="201"/>
      <c r="AT260" s="166" t="s">
        <v>228</v>
      </c>
      <c r="AU260" s="166" t="s">
        <v>96</v>
      </c>
      <c r="AV260" s="14" t="s">
        <v>96</v>
      </c>
      <c r="AW260" s="14" t="s">
        <v>42</v>
      </c>
      <c r="AX260" s="14" t="s">
        <v>94</v>
      </c>
      <c r="AY260" s="166" t="s">
        <v>219</v>
      </c>
    </row>
    <row r="261" spans="2:51" s="1" customFormat="1" ht="6.95" customHeight="1">
      <c r="B261" s="45"/>
      <c r="C261" s="46"/>
      <c r="D261" s="46"/>
      <c r="E261" s="46"/>
      <c r="F261" s="46"/>
      <c r="G261" s="46"/>
      <c r="H261" s="46"/>
      <c r="I261" s="46"/>
      <c r="J261" s="46"/>
      <c r="K261" s="46"/>
      <c r="L261" s="33"/>
    </row>
  </sheetData>
  <sheetProtection algorithmName="SHA-512" hashValue="qyuwLSF+xXV+bgUX5fiJpkGrwbsZj7gnBKUyUNdoGyxpOg0lxnaBBf5bRw7VC5RQ7oWRogu8uW4NYr46go9/qg==" saltValue="wS1pdmVW6uLmbIOoi9P7TmgVPPRNqfOE0rnRqT+Vjb71Go7LoGfnG94B125bheJenpeNdMDlzd9PXIUjM0SkwA==" spinCount="100000" sheet="1" objects="1" scenarios="1" formatColumns="0" formatRows="0" autoFilter="0"/>
  <autoFilter ref="C122:K260" xr:uid="{00000000-0009-0000-0000-000005000000}"/>
  <mergeCells count="12">
    <mergeCell ref="E115:H115"/>
    <mergeCell ref="L2:V2"/>
    <mergeCell ref="E84:H84"/>
    <mergeCell ref="E86:H86"/>
    <mergeCell ref="E88:H88"/>
    <mergeCell ref="E111:H111"/>
    <mergeCell ref="E113:H113"/>
    <mergeCell ref="E7:H7"/>
    <mergeCell ref="E9:H9"/>
    <mergeCell ref="E11:H11"/>
    <mergeCell ref="E20:H20"/>
    <mergeCell ref="E29:H29"/>
  </mergeCells>
  <hyperlinks>
    <hyperlink ref="F127" r:id="rId1" xr:uid="{00000000-0004-0000-0500-000000000000}"/>
    <hyperlink ref="F141" r:id="rId2" xr:uid="{00000000-0004-0000-0500-000001000000}"/>
    <hyperlink ref="F147" r:id="rId3" xr:uid="{00000000-0004-0000-0500-000002000000}"/>
    <hyperlink ref="F153" r:id="rId4" xr:uid="{00000000-0004-0000-0500-000003000000}"/>
    <hyperlink ref="F159" r:id="rId5" xr:uid="{00000000-0004-0000-0500-000004000000}"/>
    <hyperlink ref="F165" r:id="rId6" xr:uid="{00000000-0004-0000-0500-000005000000}"/>
    <hyperlink ref="F171" r:id="rId7" xr:uid="{00000000-0004-0000-0500-000006000000}"/>
    <hyperlink ref="F176" r:id="rId8" xr:uid="{00000000-0004-0000-0500-000007000000}"/>
    <hyperlink ref="F182" r:id="rId9" xr:uid="{00000000-0004-0000-0500-000008000000}"/>
    <hyperlink ref="F187" r:id="rId10" xr:uid="{00000000-0004-0000-0500-000009000000}"/>
    <hyperlink ref="F193" r:id="rId11" xr:uid="{00000000-0004-0000-0500-00000A000000}"/>
    <hyperlink ref="F199" r:id="rId12" xr:uid="{00000000-0004-0000-0500-00000B000000}"/>
    <hyperlink ref="F207" r:id="rId13" xr:uid="{00000000-0004-0000-0500-00000C000000}"/>
    <hyperlink ref="F210" r:id="rId14" xr:uid="{00000000-0004-0000-0500-00000D000000}"/>
    <hyperlink ref="F214" r:id="rId15" xr:uid="{00000000-0004-0000-0500-00000E000000}"/>
    <hyperlink ref="F224" r:id="rId16" xr:uid="{00000000-0004-0000-0500-00000F000000}"/>
  </hyperlinks>
  <pageMargins left="0.39370078740157483" right="0.39370078740157483" top="0.39370078740157483" bottom="0.39370078740157483" header="0" footer="0"/>
  <pageSetup paperSize="9" scale="84" fitToHeight="100" orientation="landscape" r:id="rId17"/>
  <headerFooter>
    <oddFooter>&amp;CStrana &amp;P z &amp;N</oddFooter>
  </headerFooter>
  <drawing r:id="rId1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403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116</v>
      </c>
      <c r="AZ2" s="94" t="s">
        <v>1171</v>
      </c>
      <c r="BA2" s="94" t="s">
        <v>1</v>
      </c>
      <c r="BB2" s="94" t="s">
        <v>1</v>
      </c>
      <c r="BC2" s="94" t="s">
        <v>1172</v>
      </c>
      <c r="BD2" s="94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  <c r="AZ3" s="94" t="s">
        <v>1173</v>
      </c>
      <c r="BA3" s="94" t="s">
        <v>1</v>
      </c>
      <c r="BB3" s="94" t="s">
        <v>1</v>
      </c>
      <c r="BC3" s="94" t="s">
        <v>1174</v>
      </c>
      <c r="BD3" s="94" t="s">
        <v>96</v>
      </c>
    </row>
    <row r="4" spans="2:56" ht="24.95" customHeight="1">
      <c r="B4" s="20"/>
      <c r="D4" s="21" t="s">
        <v>173</v>
      </c>
      <c r="L4" s="20"/>
      <c r="M4" s="95" t="s">
        <v>10</v>
      </c>
      <c r="AT4" s="17" t="s">
        <v>4</v>
      </c>
      <c r="AZ4" s="94" t="s">
        <v>1175</v>
      </c>
      <c r="BA4" s="94" t="s">
        <v>1</v>
      </c>
      <c r="BB4" s="94" t="s">
        <v>1</v>
      </c>
      <c r="BC4" s="94" t="s">
        <v>1176</v>
      </c>
      <c r="BD4" s="94" t="s">
        <v>96</v>
      </c>
    </row>
    <row r="5" spans="2:56" ht="6.95" customHeight="1">
      <c r="B5" s="20"/>
      <c r="L5" s="20"/>
      <c r="AZ5" s="94" t="s">
        <v>1177</v>
      </c>
      <c r="BA5" s="94" t="s">
        <v>1</v>
      </c>
      <c r="BB5" s="94" t="s">
        <v>1</v>
      </c>
      <c r="BC5" s="94" t="s">
        <v>1178</v>
      </c>
      <c r="BD5" s="94" t="s">
        <v>96</v>
      </c>
    </row>
    <row r="6" spans="2:56" ht="12" customHeight="1">
      <c r="B6" s="20"/>
      <c r="D6" s="27" t="s">
        <v>16</v>
      </c>
      <c r="L6" s="20"/>
      <c r="AZ6" s="94" t="s">
        <v>1179</v>
      </c>
      <c r="BA6" s="94" t="s">
        <v>1</v>
      </c>
      <c r="BB6" s="94" t="s">
        <v>1</v>
      </c>
      <c r="BC6" s="94" t="s">
        <v>1180</v>
      </c>
      <c r="BD6" s="94" t="s">
        <v>96</v>
      </c>
    </row>
    <row r="7" spans="2:5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  <c r="AZ7" s="94" t="s">
        <v>1181</v>
      </c>
      <c r="BA7" s="94" t="s">
        <v>1</v>
      </c>
      <c r="BB7" s="94" t="s">
        <v>1</v>
      </c>
      <c r="BC7" s="94" t="s">
        <v>1182</v>
      </c>
      <c r="BD7" s="94" t="s">
        <v>96</v>
      </c>
    </row>
    <row r="8" spans="2:56" s="1" customFormat="1" ht="12" customHeight="1">
      <c r="B8" s="33"/>
      <c r="D8" s="27" t="s">
        <v>180</v>
      </c>
      <c r="L8" s="33"/>
      <c r="AZ8" s="94" t="s">
        <v>1183</v>
      </c>
      <c r="BA8" s="94" t="s">
        <v>1</v>
      </c>
      <c r="BB8" s="94" t="s">
        <v>1</v>
      </c>
      <c r="BC8" s="94" t="s">
        <v>1184</v>
      </c>
      <c r="BD8" s="94" t="s">
        <v>96</v>
      </c>
    </row>
    <row r="9" spans="2:56" s="1" customFormat="1" ht="16.5" customHeight="1">
      <c r="B9" s="33"/>
      <c r="E9" s="204" t="s">
        <v>1185</v>
      </c>
      <c r="F9" s="248"/>
      <c r="G9" s="248"/>
      <c r="H9" s="248"/>
      <c r="L9" s="33"/>
      <c r="AZ9" s="94" t="s">
        <v>1186</v>
      </c>
      <c r="BA9" s="94" t="s">
        <v>1</v>
      </c>
      <c r="BB9" s="94" t="s">
        <v>1</v>
      </c>
      <c r="BC9" s="94" t="s">
        <v>1187</v>
      </c>
      <c r="BD9" s="94" t="s">
        <v>96</v>
      </c>
    </row>
    <row r="10" spans="2:56" s="1" customFormat="1" ht="11.25">
      <c r="B10" s="33"/>
      <c r="L10" s="33"/>
      <c r="AZ10" s="94" t="s">
        <v>1188</v>
      </c>
      <c r="BA10" s="94" t="s">
        <v>1</v>
      </c>
      <c r="BB10" s="94" t="s">
        <v>1</v>
      </c>
      <c r="BC10" s="94" t="s">
        <v>1189</v>
      </c>
      <c r="BD10" s="94" t="s">
        <v>96</v>
      </c>
    </row>
    <row r="11" spans="2:56" s="1" customFormat="1" ht="12" customHeight="1">
      <c r="B11" s="33"/>
      <c r="D11" s="27" t="s">
        <v>18</v>
      </c>
      <c r="F11" s="25" t="s">
        <v>117</v>
      </c>
      <c r="I11" s="27" t="s">
        <v>20</v>
      </c>
      <c r="J11" s="25" t="s">
        <v>1190</v>
      </c>
      <c r="L11" s="33"/>
      <c r="AZ11" s="94" t="s">
        <v>1191</v>
      </c>
      <c r="BA11" s="94" t="s">
        <v>1</v>
      </c>
      <c r="BB11" s="94" t="s">
        <v>1</v>
      </c>
      <c r="BC11" s="94" t="s">
        <v>1182</v>
      </c>
      <c r="BD11" s="94" t="s">
        <v>96</v>
      </c>
    </row>
    <row r="12" spans="2:56" s="1" customFormat="1" ht="12" customHeight="1">
      <c r="B12" s="33"/>
      <c r="D12" s="27" t="s">
        <v>22</v>
      </c>
      <c r="F12" s="25" t="s">
        <v>23</v>
      </c>
      <c r="I12" s="27" t="s">
        <v>24</v>
      </c>
      <c r="J12" s="53" t="str">
        <f>'Rekapitulace stavby'!AN8</f>
        <v>29. 8. 2025</v>
      </c>
      <c r="L12" s="33"/>
      <c r="AZ12" s="94" t="s">
        <v>1192</v>
      </c>
      <c r="BA12" s="94" t="s">
        <v>1</v>
      </c>
      <c r="BB12" s="94" t="s">
        <v>1</v>
      </c>
      <c r="BC12" s="94" t="s">
        <v>1193</v>
      </c>
      <c r="BD12" s="94" t="s">
        <v>96</v>
      </c>
    </row>
    <row r="13" spans="2:56" s="1" customFormat="1" ht="21.75" customHeight="1">
      <c r="B13" s="33"/>
      <c r="D13" s="24" t="s">
        <v>26</v>
      </c>
      <c r="F13" s="29" t="s">
        <v>1194</v>
      </c>
      <c r="I13" s="24" t="s">
        <v>28</v>
      </c>
      <c r="J13" s="29" t="s">
        <v>1195</v>
      </c>
      <c r="L13" s="33"/>
      <c r="AZ13" s="94" t="s">
        <v>1196</v>
      </c>
      <c r="BA13" s="94" t="s">
        <v>1</v>
      </c>
      <c r="BB13" s="94" t="s">
        <v>1</v>
      </c>
      <c r="BC13" s="94" t="s">
        <v>1197</v>
      </c>
      <c r="BD13" s="94" t="s">
        <v>96</v>
      </c>
    </row>
    <row r="14" spans="2:5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5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249" t="str">
        <f>'Rekapitulace stavby'!E14</f>
        <v>Vyplň údaj</v>
      </c>
      <c r="F18" s="230"/>
      <c r="G18" s="230"/>
      <c r="H18" s="230"/>
      <c r="I18" s="27" t="s">
        <v>34</v>
      </c>
      <c r="J18" s="28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tr">
        <f>IF('Rekapitulace stavby'!AN19="","",'Rekapitulace stavby'!AN19)</f>
        <v/>
      </c>
      <c r="L23" s="33"/>
    </row>
    <row r="24" spans="2:12" s="1" customFormat="1" ht="18" customHeight="1">
      <c r="B24" s="33"/>
      <c r="E24" s="25" t="str">
        <f>IF('Rekapitulace stavby'!E20="","",'Rekapitulace stavby'!E20)</f>
        <v xml:space="preserve"> </v>
      </c>
      <c r="I24" s="27" t="s">
        <v>34</v>
      </c>
      <c r="J24" s="25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7" t="s">
        <v>45</v>
      </c>
      <c r="L26" s="33"/>
    </row>
    <row r="27" spans="2:12" s="7" customFormat="1" ht="16.5" customHeight="1">
      <c r="B27" s="96"/>
      <c r="E27" s="235" t="s">
        <v>1</v>
      </c>
      <c r="F27" s="235"/>
      <c r="G27" s="235"/>
      <c r="H27" s="235"/>
      <c r="L27" s="96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7" t="s">
        <v>47</v>
      </c>
      <c r="J30" s="67">
        <f>ROUND(J123,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>
      <c r="B32" s="33"/>
      <c r="F32" s="36" t="s">
        <v>49</v>
      </c>
      <c r="I32" s="36" t="s">
        <v>48</v>
      </c>
      <c r="J32" s="36" t="s">
        <v>50</v>
      </c>
      <c r="L32" s="33"/>
    </row>
    <row r="33" spans="2:12" s="1" customFormat="1" ht="14.45" customHeight="1">
      <c r="B33" s="33"/>
      <c r="D33" s="56" t="s">
        <v>51</v>
      </c>
      <c r="E33" s="27" t="s">
        <v>52</v>
      </c>
      <c r="F33" s="87">
        <f>ROUND((SUM(BE123:BE402)),  2)</f>
        <v>0</v>
      </c>
      <c r="I33" s="98">
        <v>0.21</v>
      </c>
      <c r="J33" s="87">
        <f>ROUND(((SUM(BE123:BE402))*I33),  2)</f>
        <v>0</v>
      </c>
      <c r="L33" s="33"/>
    </row>
    <row r="34" spans="2:12" s="1" customFormat="1" ht="14.45" customHeight="1">
      <c r="B34" s="33"/>
      <c r="E34" s="27" t="s">
        <v>53</v>
      </c>
      <c r="F34" s="87">
        <f>ROUND((SUM(BF123:BF402)),  2)</f>
        <v>0</v>
      </c>
      <c r="I34" s="98">
        <v>0.12</v>
      </c>
      <c r="J34" s="87">
        <f>ROUND(((SUM(BF123:BF402))*I34),  2)</f>
        <v>0</v>
      </c>
      <c r="L34" s="33"/>
    </row>
    <row r="35" spans="2:12" s="1" customFormat="1" ht="14.45" hidden="1" customHeight="1">
      <c r="B35" s="33"/>
      <c r="E35" s="27" t="s">
        <v>54</v>
      </c>
      <c r="F35" s="87">
        <f>ROUND((SUM(BG123:BG402)),  2)</f>
        <v>0</v>
      </c>
      <c r="I35" s="98">
        <v>0.21</v>
      </c>
      <c r="J35" s="87">
        <f>0</f>
        <v>0</v>
      </c>
      <c r="L35" s="33"/>
    </row>
    <row r="36" spans="2:12" s="1" customFormat="1" ht="14.45" hidden="1" customHeight="1">
      <c r="B36" s="33"/>
      <c r="E36" s="27" t="s">
        <v>55</v>
      </c>
      <c r="F36" s="87">
        <f>ROUND((SUM(BH123:BH402)),  2)</f>
        <v>0</v>
      </c>
      <c r="I36" s="98">
        <v>0.12</v>
      </c>
      <c r="J36" s="87">
        <f>0</f>
        <v>0</v>
      </c>
      <c r="L36" s="33"/>
    </row>
    <row r="37" spans="2:12" s="1" customFormat="1" ht="14.45" hidden="1" customHeight="1">
      <c r="B37" s="33"/>
      <c r="E37" s="27" t="s">
        <v>56</v>
      </c>
      <c r="F37" s="87">
        <f>ROUND((SUM(BI123:BI402)),  2)</f>
        <v>0</v>
      </c>
      <c r="I37" s="98">
        <v>0</v>
      </c>
      <c r="J37" s="87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9"/>
      <c r="D39" s="100" t="s">
        <v>57</v>
      </c>
      <c r="E39" s="58"/>
      <c r="F39" s="58"/>
      <c r="G39" s="101" t="s">
        <v>58</v>
      </c>
      <c r="H39" s="102" t="s">
        <v>59</v>
      </c>
      <c r="I39" s="58"/>
      <c r="J39" s="103">
        <f>SUM(J30:J37)</f>
        <v>0</v>
      </c>
      <c r="K39" s="104"/>
      <c r="L39" s="33"/>
    </row>
    <row r="40" spans="2:12" s="1" customFormat="1" ht="14.45" customHeight="1">
      <c r="B40" s="33"/>
      <c r="L40" s="33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 ht="11.25">
      <c r="B50" s="20"/>
      <c r="L50" s="20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s="1" customFormat="1" ht="12.75">
      <c r="B60" s="33"/>
      <c r="D60" s="44" t="s">
        <v>62</v>
      </c>
      <c r="E60" s="35"/>
      <c r="F60" s="105" t="s">
        <v>63</v>
      </c>
      <c r="G60" s="44" t="s">
        <v>62</v>
      </c>
      <c r="H60" s="35"/>
      <c r="I60" s="35"/>
      <c r="J60" s="106" t="s">
        <v>63</v>
      </c>
      <c r="K60" s="35"/>
      <c r="L60" s="33"/>
    </row>
    <row r="61" spans="2:12" ht="11.25">
      <c r="B61" s="20"/>
      <c r="L61" s="20"/>
    </row>
    <row r="62" spans="2:12" ht="11.25">
      <c r="B62" s="20"/>
      <c r="L62" s="20"/>
    </row>
    <row r="63" spans="2:12" ht="11.25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 ht="11.25">
      <c r="B65" s="20"/>
      <c r="L65" s="20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s="1" customFormat="1" ht="12.75">
      <c r="B75" s="33"/>
      <c r="D75" s="44" t="s">
        <v>62</v>
      </c>
      <c r="E75" s="35"/>
      <c r="F75" s="105" t="s">
        <v>63</v>
      </c>
      <c r="G75" s="44" t="s">
        <v>62</v>
      </c>
      <c r="H75" s="35"/>
      <c r="I75" s="35"/>
      <c r="J75" s="106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47" s="1" customFormat="1" ht="24.95" customHeight="1">
      <c r="B81" s="33"/>
      <c r="C81" s="21" t="s">
        <v>195</v>
      </c>
      <c r="L81" s="33"/>
    </row>
    <row r="82" spans="2:47" s="1" customFormat="1" ht="6.95" customHeight="1">
      <c r="B82" s="33"/>
      <c r="L82" s="33"/>
    </row>
    <row r="83" spans="2:47" s="1" customFormat="1" ht="12" customHeight="1">
      <c r="B83" s="33"/>
      <c r="C83" s="27" t="s">
        <v>16</v>
      </c>
      <c r="L83" s="33"/>
    </row>
    <row r="84" spans="2:47" s="1" customFormat="1" ht="16.5" customHeight="1">
      <c r="B84" s="33"/>
      <c r="E84" s="246" t="str">
        <f>E7</f>
        <v>REVITALIZACE ROZTYLSKÉHO NÁMĚSTÍ SEVER, PRAHA 4</v>
      </c>
      <c r="F84" s="247"/>
      <c r="G84" s="247"/>
      <c r="H84" s="247"/>
      <c r="L84" s="33"/>
    </row>
    <row r="85" spans="2:47" s="1" customFormat="1" ht="12" customHeight="1">
      <c r="B85" s="33"/>
      <c r="C85" s="27" t="s">
        <v>180</v>
      </c>
      <c r="L85" s="33"/>
    </row>
    <row r="86" spans="2:47" s="1" customFormat="1" ht="16.5" customHeight="1">
      <c r="B86" s="33"/>
      <c r="E86" s="204" t="str">
        <f>E9</f>
        <v>SO 02 - KOMUNIKACE A ZPEVNĚNÉ PLOCHY</v>
      </c>
      <c r="F86" s="248"/>
      <c r="G86" s="248"/>
      <c r="H86" s="248"/>
      <c r="L86" s="33"/>
    </row>
    <row r="87" spans="2:47" s="1" customFormat="1" ht="6.95" customHeight="1">
      <c r="B87" s="33"/>
      <c r="L87" s="33"/>
    </row>
    <row r="88" spans="2:47" s="1" customFormat="1" ht="12" customHeight="1">
      <c r="B88" s="33"/>
      <c r="C88" s="27" t="s">
        <v>22</v>
      </c>
      <c r="F88" s="25" t="str">
        <f>F12</f>
        <v>PRAHA 4</v>
      </c>
      <c r="I88" s="27" t="s">
        <v>24</v>
      </c>
      <c r="J88" s="53" t="str">
        <f>IF(J12="","",J12)</f>
        <v>29. 8. 2025</v>
      </c>
      <c r="L88" s="33"/>
    </row>
    <row r="89" spans="2:47" s="1" customFormat="1" ht="6.95" customHeight="1">
      <c r="B89" s="33"/>
      <c r="L89" s="33"/>
    </row>
    <row r="90" spans="2:47" s="1" customFormat="1" ht="40.15" customHeight="1">
      <c r="B90" s="33"/>
      <c r="C90" s="27" t="s">
        <v>30</v>
      </c>
      <c r="F90" s="25" t="str">
        <f>E15</f>
        <v>Městská část Praha 4,Antala Staška 2059/80b,Praha4</v>
      </c>
      <c r="I90" s="27" t="s">
        <v>38</v>
      </c>
      <c r="J90" s="31" t="str">
        <f>E21</f>
        <v>Ateliér zahradní a krajinářské architektury, Brno</v>
      </c>
      <c r="L90" s="33"/>
    </row>
    <row r="91" spans="2:47" s="1" customFormat="1" ht="15.2" customHeight="1">
      <c r="B91" s="33"/>
      <c r="C91" s="27" t="s">
        <v>36</v>
      </c>
      <c r="F91" s="25" t="str">
        <f>IF(E18="","",E18)</f>
        <v>Vyplň údaj</v>
      </c>
      <c r="I91" s="27" t="s">
        <v>43</v>
      </c>
      <c r="J91" s="31" t="str">
        <f>E24</f>
        <v xml:space="preserve"> </v>
      </c>
      <c r="L91" s="33"/>
    </row>
    <row r="92" spans="2:47" s="1" customFormat="1" ht="10.35" customHeight="1">
      <c r="B92" s="33"/>
      <c r="L92" s="33"/>
    </row>
    <row r="93" spans="2:47" s="1" customFormat="1" ht="29.25" customHeight="1">
      <c r="B93" s="33"/>
      <c r="C93" s="107" t="s">
        <v>196</v>
      </c>
      <c r="D93" s="99"/>
      <c r="E93" s="99"/>
      <c r="F93" s="99"/>
      <c r="G93" s="99"/>
      <c r="H93" s="99"/>
      <c r="I93" s="99"/>
      <c r="J93" s="108" t="s">
        <v>197</v>
      </c>
      <c r="K93" s="99"/>
      <c r="L93" s="33"/>
    </row>
    <row r="94" spans="2:47" s="1" customFormat="1" ht="10.35" customHeight="1">
      <c r="B94" s="33"/>
      <c r="L94" s="33"/>
    </row>
    <row r="95" spans="2:47" s="1" customFormat="1" ht="22.9" customHeight="1">
      <c r="B95" s="33"/>
      <c r="C95" s="109" t="s">
        <v>198</v>
      </c>
      <c r="J95" s="67">
        <f>J123</f>
        <v>0</v>
      </c>
      <c r="L95" s="33"/>
      <c r="AU95" s="17" t="s">
        <v>199</v>
      </c>
    </row>
    <row r="96" spans="2:47" s="8" customFormat="1" ht="24.95" customHeight="1">
      <c r="B96" s="110"/>
      <c r="D96" s="111" t="s">
        <v>200</v>
      </c>
      <c r="E96" s="112"/>
      <c r="F96" s="112"/>
      <c r="G96" s="112"/>
      <c r="H96" s="112"/>
      <c r="I96" s="112"/>
      <c r="J96" s="113">
        <f>J124</f>
        <v>0</v>
      </c>
      <c r="L96" s="110"/>
    </row>
    <row r="97" spans="2:12" s="9" customFormat="1" ht="19.899999999999999" customHeight="1">
      <c r="B97" s="114"/>
      <c r="D97" s="115" t="s">
        <v>201</v>
      </c>
      <c r="E97" s="116"/>
      <c r="F97" s="116"/>
      <c r="G97" s="116"/>
      <c r="H97" s="116"/>
      <c r="I97" s="116"/>
      <c r="J97" s="117">
        <f>J125</f>
        <v>0</v>
      </c>
      <c r="L97" s="114"/>
    </row>
    <row r="98" spans="2:12" s="9" customFormat="1" ht="19.899999999999999" customHeight="1">
      <c r="B98" s="114"/>
      <c r="D98" s="115" t="s">
        <v>1198</v>
      </c>
      <c r="E98" s="116"/>
      <c r="F98" s="116"/>
      <c r="G98" s="116"/>
      <c r="H98" s="116"/>
      <c r="I98" s="116"/>
      <c r="J98" s="117">
        <f>J222</f>
        <v>0</v>
      </c>
      <c r="L98" s="114"/>
    </row>
    <row r="99" spans="2:12" s="9" customFormat="1" ht="19.899999999999999" customHeight="1">
      <c r="B99" s="114"/>
      <c r="D99" s="115" t="s">
        <v>610</v>
      </c>
      <c r="E99" s="116"/>
      <c r="F99" s="116"/>
      <c r="G99" s="116"/>
      <c r="H99" s="116"/>
      <c r="I99" s="116"/>
      <c r="J99" s="117">
        <f>J237</f>
        <v>0</v>
      </c>
      <c r="L99" s="114"/>
    </row>
    <row r="100" spans="2:12" s="9" customFormat="1" ht="19.899999999999999" customHeight="1">
      <c r="B100" s="114"/>
      <c r="D100" s="115" t="s">
        <v>611</v>
      </c>
      <c r="E100" s="116"/>
      <c r="F100" s="116"/>
      <c r="G100" s="116"/>
      <c r="H100" s="116"/>
      <c r="I100" s="116"/>
      <c r="J100" s="117">
        <f>J322</f>
        <v>0</v>
      </c>
      <c r="L100" s="114"/>
    </row>
    <row r="101" spans="2:12" s="9" customFormat="1" ht="19.899999999999999" customHeight="1">
      <c r="B101" s="114"/>
      <c r="D101" s="115" t="s">
        <v>203</v>
      </c>
      <c r="E101" s="116"/>
      <c r="F101" s="116"/>
      <c r="G101" s="116"/>
      <c r="H101" s="116"/>
      <c r="I101" s="116"/>
      <c r="J101" s="117">
        <f>J338</f>
        <v>0</v>
      </c>
      <c r="L101" s="114"/>
    </row>
    <row r="102" spans="2:12" s="8" customFormat="1" ht="24.95" customHeight="1">
      <c r="B102" s="110"/>
      <c r="D102" s="111" t="s">
        <v>1199</v>
      </c>
      <c r="E102" s="112"/>
      <c r="F102" s="112"/>
      <c r="G102" s="112"/>
      <c r="H102" s="112"/>
      <c r="I102" s="112"/>
      <c r="J102" s="113">
        <f>J352</f>
        <v>0</v>
      </c>
      <c r="L102" s="110"/>
    </row>
    <row r="103" spans="2:12" s="9" customFormat="1" ht="19.899999999999999" customHeight="1">
      <c r="B103" s="114"/>
      <c r="D103" s="115" t="s">
        <v>1200</v>
      </c>
      <c r="E103" s="116"/>
      <c r="F103" s="116"/>
      <c r="G103" s="116"/>
      <c r="H103" s="116"/>
      <c r="I103" s="116"/>
      <c r="J103" s="117">
        <f>J353</f>
        <v>0</v>
      </c>
      <c r="L103" s="114"/>
    </row>
    <row r="104" spans="2:12" s="1" customFormat="1" ht="21.75" customHeight="1">
      <c r="B104" s="33"/>
      <c r="L104" s="33"/>
    </row>
    <row r="105" spans="2:12" s="1" customFormat="1" ht="6.95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3"/>
    </row>
    <row r="109" spans="2:12" s="1" customFormat="1" ht="6.95" customHeight="1"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33"/>
    </row>
    <row r="110" spans="2:12" s="1" customFormat="1" ht="24.95" customHeight="1">
      <c r="B110" s="33"/>
      <c r="C110" s="21" t="s">
        <v>204</v>
      </c>
      <c r="L110" s="33"/>
    </row>
    <row r="111" spans="2:12" s="1" customFormat="1" ht="6.95" customHeight="1">
      <c r="B111" s="33"/>
      <c r="L111" s="33"/>
    </row>
    <row r="112" spans="2:12" s="1" customFormat="1" ht="12" customHeight="1">
      <c r="B112" s="33"/>
      <c r="C112" s="27" t="s">
        <v>16</v>
      </c>
      <c r="L112" s="33"/>
    </row>
    <row r="113" spans="2:65" s="1" customFormat="1" ht="16.5" customHeight="1">
      <c r="B113" s="33"/>
      <c r="E113" s="246" t="str">
        <f>E7</f>
        <v>REVITALIZACE ROZTYLSKÉHO NÁMĚSTÍ SEVER, PRAHA 4</v>
      </c>
      <c r="F113" s="247"/>
      <c r="G113" s="247"/>
      <c r="H113" s="247"/>
      <c r="L113" s="33"/>
    </row>
    <row r="114" spans="2:65" s="1" customFormat="1" ht="12" customHeight="1">
      <c r="B114" s="33"/>
      <c r="C114" s="27" t="s">
        <v>180</v>
      </c>
      <c r="L114" s="33"/>
    </row>
    <row r="115" spans="2:65" s="1" customFormat="1" ht="16.5" customHeight="1">
      <c r="B115" s="33"/>
      <c r="E115" s="204" t="str">
        <f>E9</f>
        <v>SO 02 - KOMUNIKACE A ZPEVNĚNÉ PLOCHY</v>
      </c>
      <c r="F115" s="248"/>
      <c r="G115" s="248"/>
      <c r="H115" s="248"/>
      <c r="L115" s="33"/>
    </row>
    <row r="116" spans="2:65" s="1" customFormat="1" ht="6.95" customHeight="1">
      <c r="B116" s="33"/>
      <c r="L116" s="33"/>
    </row>
    <row r="117" spans="2:65" s="1" customFormat="1" ht="12" customHeight="1">
      <c r="B117" s="33"/>
      <c r="C117" s="27" t="s">
        <v>22</v>
      </c>
      <c r="F117" s="25" t="str">
        <f>F12</f>
        <v>PRAHA 4</v>
      </c>
      <c r="I117" s="27" t="s">
        <v>24</v>
      </c>
      <c r="J117" s="53" t="str">
        <f>IF(J12="","",J12)</f>
        <v>29. 8. 2025</v>
      </c>
      <c r="L117" s="33"/>
    </row>
    <row r="118" spans="2:65" s="1" customFormat="1" ht="6.95" customHeight="1">
      <c r="B118" s="33"/>
      <c r="L118" s="33"/>
    </row>
    <row r="119" spans="2:65" s="1" customFormat="1" ht="40.15" customHeight="1">
      <c r="B119" s="33"/>
      <c r="C119" s="27" t="s">
        <v>30</v>
      </c>
      <c r="F119" s="25" t="str">
        <f>E15</f>
        <v>Městská část Praha 4,Antala Staška 2059/80b,Praha4</v>
      </c>
      <c r="I119" s="27" t="s">
        <v>38</v>
      </c>
      <c r="J119" s="31" t="str">
        <f>E21</f>
        <v>Ateliér zahradní a krajinářské architektury, Brno</v>
      </c>
      <c r="L119" s="33"/>
    </row>
    <row r="120" spans="2:65" s="1" customFormat="1" ht="15.2" customHeight="1">
      <c r="B120" s="33"/>
      <c r="C120" s="27" t="s">
        <v>36</v>
      </c>
      <c r="F120" s="25" t="str">
        <f>IF(E18="","",E18)</f>
        <v>Vyplň údaj</v>
      </c>
      <c r="I120" s="27" t="s">
        <v>43</v>
      </c>
      <c r="J120" s="31" t="str">
        <f>E24</f>
        <v xml:space="preserve"> 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8"/>
      <c r="C122" s="119" t="s">
        <v>205</v>
      </c>
      <c r="D122" s="120" t="s">
        <v>72</v>
      </c>
      <c r="E122" s="120" t="s">
        <v>68</v>
      </c>
      <c r="F122" s="120" t="s">
        <v>69</v>
      </c>
      <c r="G122" s="120" t="s">
        <v>206</v>
      </c>
      <c r="H122" s="120" t="s">
        <v>207</v>
      </c>
      <c r="I122" s="120" t="s">
        <v>208</v>
      </c>
      <c r="J122" s="120" t="s">
        <v>197</v>
      </c>
      <c r="K122" s="121" t="s">
        <v>209</v>
      </c>
      <c r="L122" s="118"/>
      <c r="M122" s="60" t="s">
        <v>1</v>
      </c>
      <c r="N122" s="61" t="s">
        <v>51</v>
      </c>
      <c r="O122" s="61" t="s">
        <v>210</v>
      </c>
      <c r="P122" s="61" t="s">
        <v>211</v>
      </c>
      <c r="Q122" s="61" t="s">
        <v>212</v>
      </c>
      <c r="R122" s="61" t="s">
        <v>213</v>
      </c>
      <c r="S122" s="61" t="s">
        <v>214</v>
      </c>
      <c r="T122" s="62" t="s">
        <v>215</v>
      </c>
    </row>
    <row r="123" spans="2:65" s="1" customFormat="1" ht="22.9" customHeight="1">
      <c r="B123" s="33"/>
      <c r="C123" s="65" t="s">
        <v>216</v>
      </c>
      <c r="J123" s="122">
        <f>BK123</f>
        <v>0</v>
      </c>
      <c r="L123" s="33"/>
      <c r="M123" s="63"/>
      <c r="N123" s="54"/>
      <c r="O123" s="54"/>
      <c r="P123" s="123">
        <f>P124+P352</f>
        <v>0</v>
      </c>
      <c r="Q123" s="54"/>
      <c r="R123" s="123">
        <f>R124+R352</f>
        <v>633.78025800000012</v>
      </c>
      <c r="S123" s="54"/>
      <c r="T123" s="124">
        <f>T124+T352</f>
        <v>0</v>
      </c>
      <c r="AT123" s="17" t="s">
        <v>86</v>
      </c>
      <c r="AU123" s="17" t="s">
        <v>199</v>
      </c>
      <c r="BK123" s="125">
        <f>BK124+BK352</f>
        <v>0</v>
      </c>
    </row>
    <row r="124" spans="2:65" s="11" customFormat="1" ht="25.9" customHeight="1">
      <c r="B124" s="126"/>
      <c r="D124" s="127" t="s">
        <v>86</v>
      </c>
      <c r="E124" s="128" t="s">
        <v>217</v>
      </c>
      <c r="F124" s="128" t="s">
        <v>218</v>
      </c>
      <c r="I124" s="129"/>
      <c r="J124" s="130">
        <f>BK124</f>
        <v>0</v>
      </c>
      <c r="L124" s="126"/>
      <c r="M124" s="131"/>
      <c r="P124" s="132">
        <f>P125+P222+P237+P322+P338</f>
        <v>0</v>
      </c>
      <c r="R124" s="132">
        <f>R125+R222+R237+R322+R338</f>
        <v>633.57365840000011</v>
      </c>
      <c r="T124" s="133">
        <f>T125+T222+T237+T322+T338</f>
        <v>0</v>
      </c>
      <c r="AR124" s="127" t="s">
        <v>94</v>
      </c>
      <c r="AT124" s="134" t="s">
        <v>86</v>
      </c>
      <c r="AU124" s="134" t="s">
        <v>87</v>
      </c>
      <c r="AY124" s="127" t="s">
        <v>219</v>
      </c>
      <c r="BK124" s="135">
        <f>BK125+BK222+BK237+BK322+BK338</f>
        <v>0</v>
      </c>
    </row>
    <row r="125" spans="2:65" s="11" customFormat="1" ht="22.9" customHeight="1">
      <c r="B125" s="126"/>
      <c r="D125" s="127" t="s">
        <v>86</v>
      </c>
      <c r="E125" s="136" t="s">
        <v>94</v>
      </c>
      <c r="F125" s="136" t="s">
        <v>220</v>
      </c>
      <c r="I125" s="129"/>
      <c r="J125" s="137">
        <f>BK125</f>
        <v>0</v>
      </c>
      <c r="L125" s="126"/>
      <c r="M125" s="131"/>
      <c r="P125" s="132">
        <f>SUM(P126:P221)</f>
        <v>0</v>
      </c>
      <c r="R125" s="132">
        <f>SUM(R126:R221)</f>
        <v>190.5582</v>
      </c>
      <c r="T125" s="133">
        <f>SUM(T126:T221)</f>
        <v>0</v>
      </c>
      <c r="AR125" s="127" t="s">
        <v>94</v>
      </c>
      <c r="AT125" s="134" t="s">
        <v>86</v>
      </c>
      <c r="AU125" s="134" t="s">
        <v>94</v>
      </c>
      <c r="AY125" s="127" t="s">
        <v>219</v>
      </c>
      <c r="BK125" s="135">
        <f>SUM(BK126:BK221)</f>
        <v>0</v>
      </c>
    </row>
    <row r="126" spans="2:65" s="1" customFormat="1" ht="16.5" customHeight="1">
      <c r="B126" s="33"/>
      <c r="C126" s="138" t="s">
        <v>94</v>
      </c>
      <c r="D126" s="138" t="s">
        <v>221</v>
      </c>
      <c r="E126" s="139" t="s">
        <v>1201</v>
      </c>
      <c r="F126" s="140" t="s">
        <v>1202</v>
      </c>
      <c r="G126" s="141" t="s">
        <v>624</v>
      </c>
      <c r="H126" s="142">
        <v>168</v>
      </c>
      <c r="I126" s="143"/>
      <c r="J126" s="144">
        <f>ROUND(I126*H126,2)</f>
        <v>0</v>
      </c>
      <c r="K126" s="140" t="s">
        <v>254</v>
      </c>
      <c r="L126" s="33"/>
      <c r="M126" s="145" t="s">
        <v>1</v>
      </c>
      <c r="N126" s="146" t="s">
        <v>52</v>
      </c>
      <c r="P126" s="147">
        <f>O126*H126</f>
        <v>0</v>
      </c>
      <c r="Q126" s="147">
        <v>3.6900000000000002E-2</v>
      </c>
      <c r="R126" s="147">
        <f>Q126*H126</f>
        <v>6.1992000000000003</v>
      </c>
      <c r="S126" s="147">
        <v>0</v>
      </c>
      <c r="T126" s="148">
        <f>S126*H126</f>
        <v>0</v>
      </c>
      <c r="AR126" s="149" t="s">
        <v>226</v>
      </c>
      <c r="AT126" s="149" t="s">
        <v>221</v>
      </c>
      <c r="AU126" s="149" t="s">
        <v>96</v>
      </c>
      <c r="AY126" s="17" t="s">
        <v>219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94</v>
      </c>
      <c r="BK126" s="150">
        <f>ROUND(I126*H126,2)</f>
        <v>0</v>
      </c>
      <c r="BL126" s="17" t="s">
        <v>226</v>
      </c>
      <c r="BM126" s="149" t="s">
        <v>1203</v>
      </c>
    </row>
    <row r="127" spans="2:65" s="1" customFormat="1" ht="11.25">
      <c r="B127" s="33"/>
      <c r="D127" s="179" t="s">
        <v>256</v>
      </c>
      <c r="F127" s="180" t="s">
        <v>1204</v>
      </c>
      <c r="I127" s="181"/>
      <c r="L127" s="33"/>
      <c r="M127" s="182"/>
      <c r="T127" s="57"/>
      <c r="AT127" s="17" t="s">
        <v>256</v>
      </c>
      <c r="AU127" s="17" t="s">
        <v>96</v>
      </c>
    </row>
    <row r="128" spans="2:65" s="12" customFormat="1" ht="11.25">
      <c r="B128" s="151"/>
      <c r="D128" s="152" t="s">
        <v>228</v>
      </c>
      <c r="E128" s="153" t="s">
        <v>1</v>
      </c>
      <c r="F128" s="154" t="s">
        <v>229</v>
      </c>
      <c r="H128" s="153" t="s">
        <v>1</v>
      </c>
      <c r="I128" s="155"/>
      <c r="L128" s="151"/>
      <c r="M128" s="156"/>
      <c r="T128" s="157"/>
      <c r="AT128" s="153" t="s">
        <v>228</v>
      </c>
      <c r="AU128" s="153" t="s">
        <v>96</v>
      </c>
      <c r="AV128" s="12" t="s">
        <v>94</v>
      </c>
      <c r="AW128" s="12" t="s">
        <v>42</v>
      </c>
      <c r="AX128" s="12" t="s">
        <v>87</v>
      </c>
      <c r="AY128" s="153" t="s">
        <v>219</v>
      </c>
    </row>
    <row r="129" spans="2:65" s="12" customFormat="1" ht="11.25">
      <c r="B129" s="151"/>
      <c r="D129" s="152" t="s">
        <v>228</v>
      </c>
      <c r="E129" s="153" t="s">
        <v>1</v>
      </c>
      <c r="F129" s="154" t="s">
        <v>1205</v>
      </c>
      <c r="H129" s="153" t="s">
        <v>1</v>
      </c>
      <c r="I129" s="155"/>
      <c r="L129" s="151"/>
      <c r="M129" s="156"/>
      <c r="T129" s="157"/>
      <c r="AT129" s="153" t="s">
        <v>228</v>
      </c>
      <c r="AU129" s="153" t="s">
        <v>96</v>
      </c>
      <c r="AV129" s="12" t="s">
        <v>94</v>
      </c>
      <c r="AW129" s="12" t="s">
        <v>42</v>
      </c>
      <c r="AX129" s="12" t="s">
        <v>87</v>
      </c>
      <c r="AY129" s="153" t="s">
        <v>219</v>
      </c>
    </row>
    <row r="130" spans="2:65" s="12" customFormat="1" ht="11.25">
      <c r="B130" s="151"/>
      <c r="D130" s="152" t="s">
        <v>228</v>
      </c>
      <c r="E130" s="153" t="s">
        <v>1</v>
      </c>
      <c r="F130" s="154" t="s">
        <v>1206</v>
      </c>
      <c r="H130" s="153" t="s">
        <v>1</v>
      </c>
      <c r="I130" s="155"/>
      <c r="L130" s="151"/>
      <c r="M130" s="156"/>
      <c r="T130" s="157"/>
      <c r="AT130" s="153" t="s">
        <v>228</v>
      </c>
      <c r="AU130" s="153" t="s">
        <v>96</v>
      </c>
      <c r="AV130" s="12" t="s">
        <v>94</v>
      </c>
      <c r="AW130" s="12" t="s">
        <v>42</v>
      </c>
      <c r="AX130" s="12" t="s">
        <v>87</v>
      </c>
      <c r="AY130" s="153" t="s">
        <v>219</v>
      </c>
    </row>
    <row r="131" spans="2:65" s="12" customFormat="1" ht="11.25">
      <c r="B131" s="151"/>
      <c r="D131" s="152" t="s">
        <v>228</v>
      </c>
      <c r="E131" s="153" t="s">
        <v>1</v>
      </c>
      <c r="F131" s="154" t="s">
        <v>1207</v>
      </c>
      <c r="H131" s="153" t="s">
        <v>1</v>
      </c>
      <c r="I131" s="155"/>
      <c r="L131" s="151"/>
      <c r="M131" s="156"/>
      <c r="T131" s="157"/>
      <c r="AT131" s="153" t="s">
        <v>228</v>
      </c>
      <c r="AU131" s="153" t="s">
        <v>96</v>
      </c>
      <c r="AV131" s="12" t="s">
        <v>94</v>
      </c>
      <c r="AW131" s="12" t="s">
        <v>42</v>
      </c>
      <c r="AX131" s="12" t="s">
        <v>87</v>
      </c>
      <c r="AY131" s="153" t="s">
        <v>219</v>
      </c>
    </row>
    <row r="132" spans="2:65" s="12" customFormat="1" ht="11.25">
      <c r="B132" s="151"/>
      <c r="D132" s="152" t="s">
        <v>228</v>
      </c>
      <c r="E132" s="153" t="s">
        <v>1</v>
      </c>
      <c r="F132" s="154" t="s">
        <v>1208</v>
      </c>
      <c r="H132" s="153" t="s">
        <v>1</v>
      </c>
      <c r="I132" s="155"/>
      <c r="L132" s="151"/>
      <c r="M132" s="156"/>
      <c r="T132" s="157"/>
      <c r="AT132" s="153" t="s">
        <v>228</v>
      </c>
      <c r="AU132" s="153" t="s">
        <v>96</v>
      </c>
      <c r="AV132" s="12" t="s">
        <v>94</v>
      </c>
      <c r="AW132" s="12" t="s">
        <v>42</v>
      </c>
      <c r="AX132" s="12" t="s">
        <v>87</v>
      </c>
      <c r="AY132" s="153" t="s">
        <v>219</v>
      </c>
    </row>
    <row r="133" spans="2:65" s="13" customFormat="1" ht="11.25">
      <c r="B133" s="158"/>
      <c r="D133" s="152" t="s">
        <v>228</v>
      </c>
      <c r="E133" s="159" t="s">
        <v>1</v>
      </c>
      <c r="F133" s="160" t="s">
        <v>242</v>
      </c>
      <c r="H133" s="161">
        <v>0</v>
      </c>
      <c r="I133" s="162"/>
      <c r="L133" s="158"/>
      <c r="M133" s="163"/>
      <c r="T133" s="164"/>
      <c r="AT133" s="159" t="s">
        <v>228</v>
      </c>
      <c r="AU133" s="159" t="s">
        <v>96</v>
      </c>
      <c r="AV133" s="13" t="s">
        <v>236</v>
      </c>
      <c r="AW133" s="13" t="s">
        <v>42</v>
      </c>
      <c r="AX133" s="13" t="s">
        <v>87</v>
      </c>
      <c r="AY133" s="159" t="s">
        <v>219</v>
      </c>
    </row>
    <row r="134" spans="2:65" s="12" customFormat="1" ht="11.25">
      <c r="B134" s="151"/>
      <c r="D134" s="152" t="s">
        <v>228</v>
      </c>
      <c r="E134" s="153" t="s">
        <v>1</v>
      </c>
      <c r="F134" s="154" t="s">
        <v>1209</v>
      </c>
      <c r="H134" s="153" t="s">
        <v>1</v>
      </c>
      <c r="I134" s="155"/>
      <c r="L134" s="151"/>
      <c r="M134" s="156"/>
      <c r="T134" s="157"/>
      <c r="AT134" s="153" t="s">
        <v>228</v>
      </c>
      <c r="AU134" s="153" t="s">
        <v>96</v>
      </c>
      <c r="AV134" s="12" t="s">
        <v>94</v>
      </c>
      <c r="AW134" s="12" t="s">
        <v>42</v>
      </c>
      <c r="AX134" s="12" t="s">
        <v>87</v>
      </c>
      <c r="AY134" s="153" t="s">
        <v>219</v>
      </c>
    </row>
    <row r="135" spans="2:65" s="12" customFormat="1" ht="11.25">
      <c r="B135" s="151"/>
      <c r="D135" s="152" t="s">
        <v>228</v>
      </c>
      <c r="E135" s="153" t="s">
        <v>1</v>
      </c>
      <c r="F135" s="154" t="s">
        <v>1210</v>
      </c>
      <c r="H135" s="153" t="s">
        <v>1</v>
      </c>
      <c r="I135" s="155"/>
      <c r="L135" s="151"/>
      <c r="M135" s="156"/>
      <c r="T135" s="157"/>
      <c r="AT135" s="153" t="s">
        <v>228</v>
      </c>
      <c r="AU135" s="153" t="s">
        <v>96</v>
      </c>
      <c r="AV135" s="12" t="s">
        <v>94</v>
      </c>
      <c r="AW135" s="12" t="s">
        <v>42</v>
      </c>
      <c r="AX135" s="12" t="s">
        <v>87</v>
      </c>
      <c r="AY135" s="153" t="s">
        <v>219</v>
      </c>
    </row>
    <row r="136" spans="2:65" s="12" customFormat="1" ht="11.25">
      <c r="B136" s="151"/>
      <c r="D136" s="152" t="s">
        <v>228</v>
      </c>
      <c r="E136" s="153" t="s">
        <v>1</v>
      </c>
      <c r="F136" s="154" t="s">
        <v>1211</v>
      </c>
      <c r="H136" s="153" t="s">
        <v>1</v>
      </c>
      <c r="I136" s="155"/>
      <c r="L136" s="151"/>
      <c r="M136" s="156"/>
      <c r="T136" s="157"/>
      <c r="AT136" s="153" t="s">
        <v>228</v>
      </c>
      <c r="AU136" s="153" t="s">
        <v>96</v>
      </c>
      <c r="AV136" s="12" t="s">
        <v>94</v>
      </c>
      <c r="AW136" s="12" t="s">
        <v>42</v>
      </c>
      <c r="AX136" s="12" t="s">
        <v>87</v>
      </c>
      <c r="AY136" s="153" t="s">
        <v>219</v>
      </c>
    </row>
    <row r="137" spans="2:65" s="14" customFormat="1" ht="11.25">
      <c r="B137" s="165"/>
      <c r="D137" s="152" t="s">
        <v>228</v>
      </c>
      <c r="E137" s="166" t="s">
        <v>1</v>
      </c>
      <c r="F137" s="167" t="s">
        <v>1171</v>
      </c>
      <c r="H137" s="168">
        <v>168</v>
      </c>
      <c r="I137" s="169"/>
      <c r="L137" s="165"/>
      <c r="M137" s="170"/>
      <c r="T137" s="171"/>
      <c r="AT137" s="166" t="s">
        <v>228</v>
      </c>
      <c r="AU137" s="166" t="s">
        <v>96</v>
      </c>
      <c r="AV137" s="14" t="s">
        <v>96</v>
      </c>
      <c r="AW137" s="14" t="s">
        <v>42</v>
      </c>
      <c r="AX137" s="14" t="s">
        <v>87</v>
      </c>
      <c r="AY137" s="166" t="s">
        <v>219</v>
      </c>
    </row>
    <row r="138" spans="2:65" s="15" customFormat="1" ht="11.25">
      <c r="B138" s="172"/>
      <c r="D138" s="152" t="s">
        <v>228</v>
      </c>
      <c r="E138" s="173" t="s">
        <v>1</v>
      </c>
      <c r="F138" s="174" t="s">
        <v>262</v>
      </c>
      <c r="H138" s="175">
        <v>168</v>
      </c>
      <c r="I138" s="176"/>
      <c r="L138" s="172"/>
      <c r="M138" s="177"/>
      <c r="T138" s="178"/>
      <c r="AT138" s="173" t="s">
        <v>228</v>
      </c>
      <c r="AU138" s="173" t="s">
        <v>96</v>
      </c>
      <c r="AV138" s="15" t="s">
        <v>226</v>
      </c>
      <c r="AW138" s="15" t="s">
        <v>42</v>
      </c>
      <c r="AX138" s="15" t="s">
        <v>94</v>
      </c>
      <c r="AY138" s="173" t="s">
        <v>219</v>
      </c>
    </row>
    <row r="139" spans="2:65" s="1" customFormat="1" ht="21.75" customHeight="1">
      <c r="B139" s="33"/>
      <c r="C139" s="138" t="s">
        <v>96</v>
      </c>
      <c r="D139" s="138" t="s">
        <v>221</v>
      </c>
      <c r="E139" s="139" t="s">
        <v>706</v>
      </c>
      <c r="F139" s="140" t="s">
        <v>707</v>
      </c>
      <c r="G139" s="141" t="s">
        <v>272</v>
      </c>
      <c r="H139" s="142">
        <v>97.024000000000001</v>
      </c>
      <c r="I139" s="143"/>
      <c r="J139" s="144">
        <f>ROUND(I139*H139,2)</f>
        <v>0</v>
      </c>
      <c r="K139" s="140" t="s">
        <v>254</v>
      </c>
      <c r="L139" s="33"/>
      <c r="M139" s="145" t="s">
        <v>1</v>
      </c>
      <c r="N139" s="146" t="s">
        <v>52</v>
      </c>
      <c r="P139" s="147">
        <f>O139*H139</f>
        <v>0</v>
      </c>
      <c r="Q139" s="147">
        <v>0</v>
      </c>
      <c r="R139" s="147">
        <f>Q139*H139</f>
        <v>0</v>
      </c>
      <c r="S139" s="147">
        <v>0</v>
      </c>
      <c r="T139" s="148">
        <f>S139*H139</f>
        <v>0</v>
      </c>
      <c r="AR139" s="149" t="s">
        <v>226</v>
      </c>
      <c r="AT139" s="149" t="s">
        <v>221</v>
      </c>
      <c r="AU139" s="149" t="s">
        <v>96</v>
      </c>
      <c r="AY139" s="17" t="s">
        <v>219</v>
      </c>
      <c r="BE139" s="150">
        <f>IF(N139="základní",J139,0)</f>
        <v>0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7" t="s">
        <v>94</v>
      </c>
      <c r="BK139" s="150">
        <f>ROUND(I139*H139,2)</f>
        <v>0</v>
      </c>
      <c r="BL139" s="17" t="s">
        <v>226</v>
      </c>
      <c r="BM139" s="149" t="s">
        <v>1212</v>
      </c>
    </row>
    <row r="140" spans="2:65" s="1" customFormat="1" ht="11.25">
      <c r="B140" s="33"/>
      <c r="D140" s="179" t="s">
        <v>256</v>
      </c>
      <c r="F140" s="180" t="s">
        <v>709</v>
      </c>
      <c r="I140" s="181"/>
      <c r="L140" s="33"/>
      <c r="M140" s="182"/>
      <c r="T140" s="57"/>
      <c r="AT140" s="17" t="s">
        <v>256</v>
      </c>
      <c r="AU140" s="17" t="s">
        <v>96</v>
      </c>
    </row>
    <row r="141" spans="2:65" s="12" customFormat="1" ht="11.25">
      <c r="B141" s="151"/>
      <c r="D141" s="152" t="s">
        <v>228</v>
      </c>
      <c r="E141" s="153" t="s">
        <v>1</v>
      </c>
      <c r="F141" s="154" t="s">
        <v>1213</v>
      </c>
      <c r="H141" s="153" t="s">
        <v>1</v>
      </c>
      <c r="I141" s="155"/>
      <c r="L141" s="151"/>
      <c r="M141" s="156"/>
      <c r="T141" s="157"/>
      <c r="AT141" s="153" t="s">
        <v>228</v>
      </c>
      <c r="AU141" s="153" t="s">
        <v>96</v>
      </c>
      <c r="AV141" s="12" t="s">
        <v>94</v>
      </c>
      <c r="AW141" s="12" t="s">
        <v>42</v>
      </c>
      <c r="AX141" s="12" t="s">
        <v>87</v>
      </c>
      <c r="AY141" s="153" t="s">
        <v>219</v>
      </c>
    </row>
    <row r="142" spans="2:65" s="12" customFormat="1" ht="11.25">
      <c r="B142" s="151"/>
      <c r="D142" s="152" t="s">
        <v>228</v>
      </c>
      <c r="E142" s="153" t="s">
        <v>1</v>
      </c>
      <c r="F142" s="154" t="s">
        <v>1214</v>
      </c>
      <c r="H142" s="153" t="s">
        <v>1</v>
      </c>
      <c r="I142" s="155"/>
      <c r="L142" s="151"/>
      <c r="M142" s="156"/>
      <c r="T142" s="157"/>
      <c r="AT142" s="153" t="s">
        <v>228</v>
      </c>
      <c r="AU142" s="153" t="s">
        <v>96</v>
      </c>
      <c r="AV142" s="12" t="s">
        <v>94</v>
      </c>
      <c r="AW142" s="12" t="s">
        <v>42</v>
      </c>
      <c r="AX142" s="12" t="s">
        <v>87</v>
      </c>
      <c r="AY142" s="153" t="s">
        <v>219</v>
      </c>
    </row>
    <row r="143" spans="2:65" s="12" customFormat="1" ht="11.25">
      <c r="B143" s="151"/>
      <c r="D143" s="152" t="s">
        <v>228</v>
      </c>
      <c r="E143" s="153" t="s">
        <v>1</v>
      </c>
      <c r="F143" s="154" t="s">
        <v>1215</v>
      </c>
      <c r="H143" s="153" t="s">
        <v>1</v>
      </c>
      <c r="I143" s="155"/>
      <c r="L143" s="151"/>
      <c r="M143" s="156"/>
      <c r="T143" s="157"/>
      <c r="AT143" s="153" t="s">
        <v>228</v>
      </c>
      <c r="AU143" s="153" t="s">
        <v>96</v>
      </c>
      <c r="AV143" s="12" t="s">
        <v>94</v>
      </c>
      <c r="AW143" s="12" t="s">
        <v>42</v>
      </c>
      <c r="AX143" s="12" t="s">
        <v>87</v>
      </c>
      <c r="AY143" s="153" t="s">
        <v>219</v>
      </c>
    </row>
    <row r="144" spans="2:65" s="14" customFormat="1" ht="11.25">
      <c r="B144" s="165"/>
      <c r="D144" s="152" t="s">
        <v>228</v>
      </c>
      <c r="E144" s="166" t="s">
        <v>1</v>
      </c>
      <c r="F144" s="167" t="s">
        <v>1216</v>
      </c>
      <c r="H144" s="168">
        <v>61.247999999999998</v>
      </c>
      <c r="I144" s="169"/>
      <c r="L144" s="165"/>
      <c r="M144" s="170"/>
      <c r="T144" s="171"/>
      <c r="AT144" s="166" t="s">
        <v>228</v>
      </c>
      <c r="AU144" s="166" t="s">
        <v>96</v>
      </c>
      <c r="AV144" s="14" t="s">
        <v>96</v>
      </c>
      <c r="AW144" s="14" t="s">
        <v>42</v>
      </c>
      <c r="AX144" s="14" t="s">
        <v>87</v>
      </c>
      <c r="AY144" s="166" t="s">
        <v>219</v>
      </c>
    </row>
    <row r="145" spans="2:65" s="12" customFormat="1" ht="11.25">
      <c r="B145" s="151"/>
      <c r="D145" s="152" t="s">
        <v>228</v>
      </c>
      <c r="E145" s="153" t="s">
        <v>1</v>
      </c>
      <c r="F145" s="154" t="s">
        <v>1217</v>
      </c>
      <c r="H145" s="153" t="s">
        <v>1</v>
      </c>
      <c r="I145" s="155"/>
      <c r="L145" s="151"/>
      <c r="M145" s="156"/>
      <c r="T145" s="157"/>
      <c r="AT145" s="153" t="s">
        <v>228</v>
      </c>
      <c r="AU145" s="153" t="s">
        <v>96</v>
      </c>
      <c r="AV145" s="12" t="s">
        <v>94</v>
      </c>
      <c r="AW145" s="12" t="s">
        <v>42</v>
      </c>
      <c r="AX145" s="12" t="s">
        <v>87</v>
      </c>
      <c r="AY145" s="153" t="s">
        <v>219</v>
      </c>
    </row>
    <row r="146" spans="2:65" s="14" customFormat="1" ht="11.25">
      <c r="B146" s="165"/>
      <c r="D146" s="152" t="s">
        <v>228</v>
      </c>
      <c r="E146" s="166" t="s">
        <v>1</v>
      </c>
      <c r="F146" s="167" t="s">
        <v>1218</v>
      </c>
      <c r="H146" s="168">
        <v>35.776000000000003</v>
      </c>
      <c r="I146" s="169"/>
      <c r="L146" s="165"/>
      <c r="M146" s="170"/>
      <c r="T146" s="171"/>
      <c r="AT146" s="166" t="s">
        <v>228</v>
      </c>
      <c r="AU146" s="166" t="s">
        <v>96</v>
      </c>
      <c r="AV146" s="14" t="s">
        <v>96</v>
      </c>
      <c r="AW146" s="14" t="s">
        <v>42</v>
      </c>
      <c r="AX146" s="14" t="s">
        <v>87</v>
      </c>
      <c r="AY146" s="166" t="s">
        <v>219</v>
      </c>
    </row>
    <row r="147" spans="2:65" s="15" customFormat="1" ht="11.25">
      <c r="B147" s="172"/>
      <c r="D147" s="152" t="s">
        <v>228</v>
      </c>
      <c r="E147" s="173" t="s">
        <v>1191</v>
      </c>
      <c r="F147" s="174" t="s">
        <v>1219</v>
      </c>
      <c r="H147" s="175">
        <v>97.024000000000001</v>
      </c>
      <c r="I147" s="176"/>
      <c r="L147" s="172"/>
      <c r="M147" s="177"/>
      <c r="T147" s="178"/>
      <c r="AT147" s="173" t="s">
        <v>228</v>
      </c>
      <c r="AU147" s="173" t="s">
        <v>96</v>
      </c>
      <c r="AV147" s="15" t="s">
        <v>226</v>
      </c>
      <c r="AW147" s="15" t="s">
        <v>42</v>
      </c>
      <c r="AX147" s="15" t="s">
        <v>94</v>
      </c>
      <c r="AY147" s="173" t="s">
        <v>219</v>
      </c>
    </row>
    <row r="148" spans="2:65" s="1" customFormat="1" ht="16.5" customHeight="1">
      <c r="B148" s="33"/>
      <c r="C148" s="138" t="s">
        <v>236</v>
      </c>
      <c r="D148" s="138" t="s">
        <v>221</v>
      </c>
      <c r="E148" s="139" t="s">
        <v>1220</v>
      </c>
      <c r="F148" s="140" t="s">
        <v>1221</v>
      </c>
      <c r="G148" s="141" t="s">
        <v>272</v>
      </c>
      <c r="H148" s="142">
        <v>97.024000000000001</v>
      </c>
      <c r="I148" s="143"/>
      <c r="J148" s="144">
        <f>ROUND(I148*H148,2)</f>
        <v>0</v>
      </c>
      <c r="K148" s="140" t="s">
        <v>254</v>
      </c>
      <c r="L148" s="33"/>
      <c r="M148" s="145" t="s">
        <v>1</v>
      </c>
      <c r="N148" s="146" t="s">
        <v>52</v>
      </c>
      <c r="P148" s="147">
        <f>O148*H148</f>
        <v>0</v>
      </c>
      <c r="Q148" s="147">
        <v>0</v>
      </c>
      <c r="R148" s="147">
        <f>Q148*H148</f>
        <v>0</v>
      </c>
      <c r="S148" s="147">
        <v>0</v>
      </c>
      <c r="T148" s="148">
        <f>S148*H148</f>
        <v>0</v>
      </c>
      <c r="AR148" s="149" t="s">
        <v>226</v>
      </c>
      <c r="AT148" s="149" t="s">
        <v>221</v>
      </c>
      <c r="AU148" s="149" t="s">
        <v>96</v>
      </c>
      <c r="AY148" s="17" t="s">
        <v>219</v>
      </c>
      <c r="BE148" s="150">
        <f>IF(N148="základní",J148,0)</f>
        <v>0</v>
      </c>
      <c r="BF148" s="150">
        <f>IF(N148="snížená",J148,0)</f>
        <v>0</v>
      </c>
      <c r="BG148" s="150">
        <f>IF(N148="zákl. přenesená",J148,0)</f>
        <v>0</v>
      </c>
      <c r="BH148" s="150">
        <f>IF(N148="sníž. přenesená",J148,0)</f>
        <v>0</v>
      </c>
      <c r="BI148" s="150">
        <f>IF(N148="nulová",J148,0)</f>
        <v>0</v>
      </c>
      <c r="BJ148" s="17" t="s">
        <v>94</v>
      </c>
      <c r="BK148" s="150">
        <f>ROUND(I148*H148,2)</f>
        <v>0</v>
      </c>
      <c r="BL148" s="17" t="s">
        <v>226</v>
      </c>
      <c r="BM148" s="149" t="s">
        <v>1222</v>
      </c>
    </row>
    <row r="149" spans="2:65" s="1" customFormat="1" ht="11.25">
      <c r="B149" s="33"/>
      <c r="D149" s="179" t="s">
        <v>256</v>
      </c>
      <c r="F149" s="180" t="s">
        <v>1223</v>
      </c>
      <c r="I149" s="181"/>
      <c r="L149" s="33"/>
      <c r="M149" s="182"/>
      <c r="T149" s="57"/>
      <c r="AT149" s="17" t="s">
        <v>256</v>
      </c>
      <c r="AU149" s="17" t="s">
        <v>96</v>
      </c>
    </row>
    <row r="150" spans="2:65" s="12" customFormat="1" ht="11.25">
      <c r="B150" s="151"/>
      <c r="D150" s="152" t="s">
        <v>228</v>
      </c>
      <c r="E150" s="153" t="s">
        <v>1</v>
      </c>
      <c r="F150" s="154" t="s">
        <v>1213</v>
      </c>
      <c r="H150" s="153" t="s">
        <v>1</v>
      </c>
      <c r="I150" s="155"/>
      <c r="L150" s="151"/>
      <c r="M150" s="156"/>
      <c r="T150" s="157"/>
      <c r="AT150" s="153" t="s">
        <v>228</v>
      </c>
      <c r="AU150" s="153" t="s">
        <v>96</v>
      </c>
      <c r="AV150" s="12" t="s">
        <v>94</v>
      </c>
      <c r="AW150" s="12" t="s">
        <v>42</v>
      </c>
      <c r="AX150" s="12" t="s">
        <v>87</v>
      </c>
      <c r="AY150" s="153" t="s">
        <v>219</v>
      </c>
    </row>
    <row r="151" spans="2:65" s="12" customFormat="1" ht="11.25">
      <c r="B151" s="151"/>
      <c r="D151" s="152" t="s">
        <v>228</v>
      </c>
      <c r="E151" s="153" t="s">
        <v>1</v>
      </c>
      <c r="F151" s="154" t="s">
        <v>1224</v>
      </c>
      <c r="H151" s="153" t="s">
        <v>1</v>
      </c>
      <c r="I151" s="155"/>
      <c r="L151" s="151"/>
      <c r="M151" s="156"/>
      <c r="T151" s="157"/>
      <c r="AT151" s="153" t="s">
        <v>228</v>
      </c>
      <c r="AU151" s="153" t="s">
        <v>96</v>
      </c>
      <c r="AV151" s="12" t="s">
        <v>94</v>
      </c>
      <c r="AW151" s="12" t="s">
        <v>42</v>
      </c>
      <c r="AX151" s="12" t="s">
        <v>87</v>
      </c>
      <c r="AY151" s="153" t="s">
        <v>219</v>
      </c>
    </row>
    <row r="152" spans="2:65" s="12" customFormat="1" ht="11.25">
      <c r="B152" s="151"/>
      <c r="D152" s="152" t="s">
        <v>228</v>
      </c>
      <c r="E152" s="153" t="s">
        <v>1</v>
      </c>
      <c r="F152" s="154" t="s">
        <v>1225</v>
      </c>
      <c r="H152" s="153" t="s">
        <v>1</v>
      </c>
      <c r="I152" s="155"/>
      <c r="L152" s="151"/>
      <c r="M152" s="156"/>
      <c r="T152" s="157"/>
      <c r="AT152" s="153" t="s">
        <v>228</v>
      </c>
      <c r="AU152" s="153" t="s">
        <v>96</v>
      </c>
      <c r="AV152" s="12" t="s">
        <v>94</v>
      </c>
      <c r="AW152" s="12" t="s">
        <v>42</v>
      </c>
      <c r="AX152" s="12" t="s">
        <v>87</v>
      </c>
      <c r="AY152" s="153" t="s">
        <v>219</v>
      </c>
    </row>
    <row r="153" spans="2:65" s="14" customFormat="1" ht="11.25">
      <c r="B153" s="165"/>
      <c r="D153" s="152" t="s">
        <v>228</v>
      </c>
      <c r="E153" s="166" t="s">
        <v>1</v>
      </c>
      <c r="F153" s="167" t="s">
        <v>1191</v>
      </c>
      <c r="H153" s="168">
        <v>97.024000000000001</v>
      </c>
      <c r="I153" s="169"/>
      <c r="L153" s="165"/>
      <c r="M153" s="170"/>
      <c r="T153" s="171"/>
      <c r="AT153" s="166" t="s">
        <v>228</v>
      </c>
      <c r="AU153" s="166" t="s">
        <v>96</v>
      </c>
      <c r="AV153" s="14" t="s">
        <v>96</v>
      </c>
      <c r="AW153" s="14" t="s">
        <v>42</v>
      </c>
      <c r="AX153" s="14" t="s">
        <v>87</v>
      </c>
      <c r="AY153" s="166" t="s">
        <v>219</v>
      </c>
    </row>
    <row r="154" spans="2:65" s="15" customFormat="1" ht="11.25">
      <c r="B154" s="172"/>
      <c r="D154" s="152" t="s">
        <v>228</v>
      </c>
      <c r="E154" s="173" t="s">
        <v>1</v>
      </c>
      <c r="F154" s="174" t="s">
        <v>262</v>
      </c>
      <c r="H154" s="175">
        <v>97.024000000000001</v>
      </c>
      <c r="I154" s="176"/>
      <c r="L154" s="172"/>
      <c r="M154" s="177"/>
      <c r="T154" s="178"/>
      <c r="AT154" s="173" t="s">
        <v>228</v>
      </c>
      <c r="AU154" s="173" t="s">
        <v>96</v>
      </c>
      <c r="AV154" s="15" t="s">
        <v>226</v>
      </c>
      <c r="AW154" s="15" t="s">
        <v>42</v>
      </c>
      <c r="AX154" s="15" t="s">
        <v>94</v>
      </c>
      <c r="AY154" s="173" t="s">
        <v>219</v>
      </c>
    </row>
    <row r="155" spans="2:65" s="1" customFormat="1" ht="21.75" customHeight="1">
      <c r="B155" s="33"/>
      <c r="C155" s="138" t="s">
        <v>226</v>
      </c>
      <c r="D155" s="138" t="s">
        <v>221</v>
      </c>
      <c r="E155" s="139" t="s">
        <v>270</v>
      </c>
      <c r="F155" s="140" t="s">
        <v>271</v>
      </c>
      <c r="G155" s="141" t="s">
        <v>272</v>
      </c>
      <c r="H155" s="142">
        <v>97.024000000000001</v>
      </c>
      <c r="I155" s="143"/>
      <c r="J155" s="144">
        <f>ROUND(I155*H155,2)</f>
        <v>0</v>
      </c>
      <c r="K155" s="140" t="s">
        <v>254</v>
      </c>
      <c r="L155" s="33"/>
      <c r="M155" s="145" t="s">
        <v>1</v>
      </c>
      <c r="N155" s="146" t="s">
        <v>52</v>
      </c>
      <c r="P155" s="147">
        <f>O155*H155</f>
        <v>0</v>
      </c>
      <c r="Q155" s="147">
        <v>0</v>
      </c>
      <c r="R155" s="147">
        <f>Q155*H155</f>
        <v>0</v>
      </c>
      <c r="S155" s="147">
        <v>0</v>
      </c>
      <c r="T155" s="148">
        <f>S155*H155</f>
        <v>0</v>
      </c>
      <c r="AR155" s="149" t="s">
        <v>226</v>
      </c>
      <c r="AT155" s="149" t="s">
        <v>221</v>
      </c>
      <c r="AU155" s="149" t="s">
        <v>96</v>
      </c>
      <c r="AY155" s="17" t="s">
        <v>219</v>
      </c>
      <c r="BE155" s="150">
        <f>IF(N155="základní",J155,0)</f>
        <v>0</v>
      </c>
      <c r="BF155" s="150">
        <f>IF(N155="snížená",J155,0)</f>
        <v>0</v>
      </c>
      <c r="BG155" s="150">
        <f>IF(N155="zákl. přenesená",J155,0)</f>
        <v>0</v>
      </c>
      <c r="BH155" s="150">
        <f>IF(N155="sníž. přenesená",J155,0)</f>
        <v>0</v>
      </c>
      <c r="BI155" s="150">
        <f>IF(N155="nulová",J155,0)</f>
        <v>0</v>
      </c>
      <c r="BJ155" s="17" t="s">
        <v>94</v>
      </c>
      <c r="BK155" s="150">
        <f>ROUND(I155*H155,2)</f>
        <v>0</v>
      </c>
      <c r="BL155" s="17" t="s">
        <v>226</v>
      </c>
      <c r="BM155" s="149" t="s">
        <v>1226</v>
      </c>
    </row>
    <row r="156" spans="2:65" s="1" customFormat="1" ht="11.25">
      <c r="B156" s="33"/>
      <c r="D156" s="179" t="s">
        <v>256</v>
      </c>
      <c r="F156" s="180" t="s">
        <v>274</v>
      </c>
      <c r="I156" s="181"/>
      <c r="L156" s="33"/>
      <c r="M156" s="182"/>
      <c r="T156" s="57"/>
      <c r="AT156" s="17" t="s">
        <v>256</v>
      </c>
      <c r="AU156" s="17" t="s">
        <v>96</v>
      </c>
    </row>
    <row r="157" spans="2:65" s="12" customFormat="1" ht="11.25">
      <c r="B157" s="151"/>
      <c r="D157" s="152" t="s">
        <v>228</v>
      </c>
      <c r="E157" s="153" t="s">
        <v>1</v>
      </c>
      <c r="F157" s="154" t="s">
        <v>1227</v>
      </c>
      <c r="H157" s="153" t="s">
        <v>1</v>
      </c>
      <c r="I157" s="155"/>
      <c r="L157" s="151"/>
      <c r="M157" s="156"/>
      <c r="T157" s="157"/>
      <c r="AT157" s="153" t="s">
        <v>228</v>
      </c>
      <c r="AU157" s="153" t="s">
        <v>96</v>
      </c>
      <c r="AV157" s="12" t="s">
        <v>94</v>
      </c>
      <c r="AW157" s="12" t="s">
        <v>42</v>
      </c>
      <c r="AX157" s="12" t="s">
        <v>87</v>
      </c>
      <c r="AY157" s="153" t="s">
        <v>219</v>
      </c>
    </row>
    <row r="158" spans="2:65" s="14" customFormat="1" ht="11.25">
      <c r="B158" s="165"/>
      <c r="D158" s="152" t="s">
        <v>228</v>
      </c>
      <c r="E158" s="166" t="s">
        <v>1</v>
      </c>
      <c r="F158" s="167" t="s">
        <v>1191</v>
      </c>
      <c r="H158" s="168">
        <v>97.024000000000001</v>
      </c>
      <c r="I158" s="169"/>
      <c r="L158" s="165"/>
      <c r="M158" s="170"/>
      <c r="T158" s="171"/>
      <c r="AT158" s="166" t="s">
        <v>228</v>
      </c>
      <c r="AU158" s="166" t="s">
        <v>96</v>
      </c>
      <c r="AV158" s="14" t="s">
        <v>96</v>
      </c>
      <c r="AW158" s="14" t="s">
        <v>42</v>
      </c>
      <c r="AX158" s="14" t="s">
        <v>87</v>
      </c>
      <c r="AY158" s="166" t="s">
        <v>219</v>
      </c>
    </row>
    <row r="159" spans="2:65" s="15" customFormat="1" ht="11.25">
      <c r="B159" s="172"/>
      <c r="D159" s="152" t="s">
        <v>228</v>
      </c>
      <c r="E159" s="173" t="s">
        <v>1181</v>
      </c>
      <c r="F159" s="174" t="s">
        <v>937</v>
      </c>
      <c r="H159" s="175">
        <v>97.024000000000001</v>
      </c>
      <c r="I159" s="176"/>
      <c r="L159" s="172"/>
      <c r="M159" s="177"/>
      <c r="T159" s="178"/>
      <c r="AT159" s="173" t="s">
        <v>228</v>
      </c>
      <c r="AU159" s="173" t="s">
        <v>96</v>
      </c>
      <c r="AV159" s="15" t="s">
        <v>226</v>
      </c>
      <c r="AW159" s="15" t="s">
        <v>42</v>
      </c>
      <c r="AX159" s="15" t="s">
        <v>94</v>
      </c>
      <c r="AY159" s="173" t="s">
        <v>219</v>
      </c>
    </row>
    <row r="160" spans="2:65" s="1" customFormat="1" ht="16.5" customHeight="1">
      <c r="B160" s="33"/>
      <c r="C160" s="138" t="s">
        <v>269</v>
      </c>
      <c r="D160" s="138" t="s">
        <v>221</v>
      </c>
      <c r="E160" s="139" t="s">
        <v>719</v>
      </c>
      <c r="F160" s="140" t="s">
        <v>720</v>
      </c>
      <c r="G160" s="141" t="s">
        <v>272</v>
      </c>
      <c r="H160" s="142">
        <v>97.024000000000001</v>
      </c>
      <c r="I160" s="143"/>
      <c r="J160" s="144">
        <f>ROUND(I160*H160,2)</f>
        <v>0</v>
      </c>
      <c r="K160" s="140" t="s">
        <v>254</v>
      </c>
      <c r="L160" s="33"/>
      <c r="M160" s="145" t="s">
        <v>1</v>
      </c>
      <c r="N160" s="146" t="s">
        <v>52</v>
      </c>
      <c r="P160" s="147">
        <f>O160*H160</f>
        <v>0</v>
      </c>
      <c r="Q160" s="147">
        <v>0</v>
      </c>
      <c r="R160" s="147">
        <f>Q160*H160</f>
        <v>0</v>
      </c>
      <c r="S160" s="147">
        <v>0</v>
      </c>
      <c r="T160" s="148">
        <f>S160*H160</f>
        <v>0</v>
      </c>
      <c r="AR160" s="149" t="s">
        <v>226</v>
      </c>
      <c r="AT160" s="149" t="s">
        <v>221</v>
      </c>
      <c r="AU160" s="149" t="s">
        <v>96</v>
      </c>
      <c r="AY160" s="17" t="s">
        <v>219</v>
      </c>
      <c r="BE160" s="150">
        <f>IF(N160="základní",J160,0)</f>
        <v>0</v>
      </c>
      <c r="BF160" s="150">
        <f>IF(N160="snížená",J160,0)</f>
        <v>0</v>
      </c>
      <c r="BG160" s="150">
        <f>IF(N160="zákl. přenesená",J160,0)</f>
        <v>0</v>
      </c>
      <c r="BH160" s="150">
        <f>IF(N160="sníž. přenesená",J160,0)</f>
        <v>0</v>
      </c>
      <c r="BI160" s="150">
        <f>IF(N160="nulová",J160,0)</f>
        <v>0</v>
      </c>
      <c r="BJ160" s="17" t="s">
        <v>94</v>
      </c>
      <c r="BK160" s="150">
        <f>ROUND(I160*H160,2)</f>
        <v>0</v>
      </c>
      <c r="BL160" s="17" t="s">
        <v>226</v>
      </c>
      <c r="BM160" s="149" t="s">
        <v>1228</v>
      </c>
    </row>
    <row r="161" spans="2:65" s="1" customFormat="1" ht="11.25">
      <c r="B161" s="33"/>
      <c r="D161" s="179" t="s">
        <v>256</v>
      </c>
      <c r="F161" s="180" t="s">
        <v>722</v>
      </c>
      <c r="I161" s="181"/>
      <c r="L161" s="33"/>
      <c r="M161" s="182"/>
      <c r="T161" s="57"/>
      <c r="AT161" s="17" t="s">
        <v>256</v>
      </c>
      <c r="AU161" s="17" t="s">
        <v>96</v>
      </c>
    </row>
    <row r="162" spans="2:65" s="12" customFormat="1" ht="11.25">
      <c r="B162" s="151"/>
      <c r="D162" s="152" t="s">
        <v>228</v>
      </c>
      <c r="E162" s="153" t="s">
        <v>1</v>
      </c>
      <c r="F162" s="154" t="s">
        <v>1006</v>
      </c>
      <c r="H162" s="153" t="s">
        <v>1</v>
      </c>
      <c r="I162" s="155"/>
      <c r="L162" s="151"/>
      <c r="M162" s="156"/>
      <c r="T162" s="157"/>
      <c r="AT162" s="153" t="s">
        <v>228</v>
      </c>
      <c r="AU162" s="153" t="s">
        <v>96</v>
      </c>
      <c r="AV162" s="12" t="s">
        <v>94</v>
      </c>
      <c r="AW162" s="12" t="s">
        <v>42</v>
      </c>
      <c r="AX162" s="12" t="s">
        <v>87</v>
      </c>
      <c r="AY162" s="153" t="s">
        <v>219</v>
      </c>
    </row>
    <row r="163" spans="2:65" s="14" customFormat="1" ht="11.25">
      <c r="B163" s="165"/>
      <c r="D163" s="152" t="s">
        <v>228</v>
      </c>
      <c r="E163" s="166" t="s">
        <v>1</v>
      </c>
      <c r="F163" s="167" t="s">
        <v>1191</v>
      </c>
      <c r="H163" s="168">
        <v>97.024000000000001</v>
      </c>
      <c r="I163" s="169"/>
      <c r="L163" s="165"/>
      <c r="M163" s="170"/>
      <c r="T163" s="171"/>
      <c r="AT163" s="166" t="s">
        <v>228</v>
      </c>
      <c r="AU163" s="166" t="s">
        <v>96</v>
      </c>
      <c r="AV163" s="14" t="s">
        <v>96</v>
      </c>
      <c r="AW163" s="14" t="s">
        <v>42</v>
      </c>
      <c r="AX163" s="14" t="s">
        <v>94</v>
      </c>
      <c r="AY163" s="166" t="s">
        <v>219</v>
      </c>
    </row>
    <row r="164" spans="2:65" s="1" customFormat="1" ht="16.5" customHeight="1">
      <c r="B164" s="33"/>
      <c r="C164" s="138" t="s">
        <v>277</v>
      </c>
      <c r="D164" s="138" t="s">
        <v>221</v>
      </c>
      <c r="E164" s="139" t="s">
        <v>317</v>
      </c>
      <c r="F164" s="140" t="s">
        <v>318</v>
      </c>
      <c r="G164" s="141" t="s">
        <v>319</v>
      </c>
      <c r="H164" s="142">
        <v>174.643</v>
      </c>
      <c r="I164" s="143"/>
      <c r="J164" s="144">
        <f>ROUND(I164*H164,2)</f>
        <v>0</v>
      </c>
      <c r="K164" s="140" t="s">
        <v>225</v>
      </c>
      <c r="L164" s="33"/>
      <c r="M164" s="145" t="s">
        <v>1</v>
      </c>
      <c r="N164" s="146" t="s">
        <v>52</v>
      </c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AR164" s="149" t="s">
        <v>226</v>
      </c>
      <c r="AT164" s="149" t="s">
        <v>221</v>
      </c>
      <c r="AU164" s="149" t="s">
        <v>96</v>
      </c>
      <c r="AY164" s="17" t="s">
        <v>219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7" t="s">
        <v>94</v>
      </c>
      <c r="BK164" s="150">
        <f>ROUND(I164*H164,2)</f>
        <v>0</v>
      </c>
      <c r="BL164" s="17" t="s">
        <v>226</v>
      </c>
      <c r="BM164" s="149" t="s">
        <v>1229</v>
      </c>
    </row>
    <row r="165" spans="2:65" s="14" customFormat="1" ht="11.25">
      <c r="B165" s="165"/>
      <c r="D165" s="152" t="s">
        <v>228</v>
      </c>
      <c r="E165" s="166" t="s">
        <v>1</v>
      </c>
      <c r="F165" s="167" t="s">
        <v>1230</v>
      </c>
      <c r="H165" s="168">
        <v>174.643</v>
      </c>
      <c r="I165" s="169"/>
      <c r="L165" s="165"/>
      <c r="M165" s="170"/>
      <c r="T165" s="171"/>
      <c r="AT165" s="166" t="s">
        <v>228</v>
      </c>
      <c r="AU165" s="166" t="s">
        <v>96</v>
      </c>
      <c r="AV165" s="14" t="s">
        <v>96</v>
      </c>
      <c r="AW165" s="14" t="s">
        <v>42</v>
      </c>
      <c r="AX165" s="14" t="s">
        <v>94</v>
      </c>
      <c r="AY165" s="166" t="s">
        <v>219</v>
      </c>
    </row>
    <row r="166" spans="2:65" s="1" customFormat="1" ht="16.5" customHeight="1">
      <c r="B166" s="33"/>
      <c r="C166" s="138" t="s">
        <v>288</v>
      </c>
      <c r="D166" s="138" t="s">
        <v>221</v>
      </c>
      <c r="E166" s="139" t="s">
        <v>346</v>
      </c>
      <c r="F166" s="140" t="s">
        <v>347</v>
      </c>
      <c r="G166" s="141" t="s">
        <v>272</v>
      </c>
      <c r="H166" s="142">
        <v>97.024000000000001</v>
      </c>
      <c r="I166" s="143"/>
      <c r="J166" s="144">
        <f>ROUND(I166*H166,2)</f>
        <v>0</v>
      </c>
      <c r="K166" s="140" t="s">
        <v>254</v>
      </c>
      <c r="L166" s="33"/>
      <c r="M166" s="145" t="s">
        <v>1</v>
      </c>
      <c r="N166" s="146" t="s">
        <v>52</v>
      </c>
      <c r="P166" s="147">
        <f>O166*H166</f>
        <v>0</v>
      </c>
      <c r="Q166" s="147">
        <v>0</v>
      </c>
      <c r="R166" s="147">
        <f>Q166*H166</f>
        <v>0</v>
      </c>
      <c r="S166" s="147">
        <v>0</v>
      </c>
      <c r="T166" s="148">
        <f>S166*H166</f>
        <v>0</v>
      </c>
      <c r="AR166" s="149" t="s">
        <v>226</v>
      </c>
      <c r="AT166" s="149" t="s">
        <v>221</v>
      </c>
      <c r="AU166" s="149" t="s">
        <v>96</v>
      </c>
      <c r="AY166" s="17" t="s">
        <v>219</v>
      </c>
      <c r="BE166" s="150">
        <f>IF(N166="základní",J166,0)</f>
        <v>0</v>
      </c>
      <c r="BF166" s="150">
        <f>IF(N166="snížená",J166,0)</f>
        <v>0</v>
      </c>
      <c r="BG166" s="150">
        <f>IF(N166="zákl. přenesená",J166,0)</f>
        <v>0</v>
      </c>
      <c r="BH166" s="150">
        <f>IF(N166="sníž. přenesená",J166,0)</f>
        <v>0</v>
      </c>
      <c r="BI166" s="150">
        <f>IF(N166="nulová",J166,0)</f>
        <v>0</v>
      </c>
      <c r="BJ166" s="17" t="s">
        <v>94</v>
      </c>
      <c r="BK166" s="150">
        <f>ROUND(I166*H166,2)</f>
        <v>0</v>
      </c>
      <c r="BL166" s="17" t="s">
        <v>226</v>
      </c>
      <c r="BM166" s="149" t="s">
        <v>1231</v>
      </c>
    </row>
    <row r="167" spans="2:65" s="1" customFormat="1" ht="11.25">
      <c r="B167" s="33"/>
      <c r="D167" s="179" t="s">
        <v>256</v>
      </c>
      <c r="F167" s="180" t="s">
        <v>349</v>
      </c>
      <c r="I167" s="181"/>
      <c r="L167" s="33"/>
      <c r="M167" s="182"/>
      <c r="T167" s="57"/>
      <c r="AT167" s="17" t="s">
        <v>256</v>
      </c>
      <c r="AU167" s="17" t="s">
        <v>96</v>
      </c>
    </row>
    <row r="168" spans="2:65" s="12" customFormat="1" ht="11.25">
      <c r="B168" s="151"/>
      <c r="D168" s="152" t="s">
        <v>228</v>
      </c>
      <c r="E168" s="153" t="s">
        <v>1</v>
      </c>
      <c r="F168" s="154" t="s">
        <v>750</v>
      </c>
      <c r="H168" s="153" t="s">
        <v>1</v>
      </c>
      <c r="I168" s="155"/>
      <c r="L168" s="151"/>
      <c r="M168" s="156"/>
      <c r="T168" s="157"/>
      <c r="AT168" s="153" t="s">
        <v>228</v>
      </c>
      <c r="AU168" s="153" t="s">
        <v>96</v>
      </c>
      <c r="AV168" s="12" t="s">
        <v>94</v>
      </c>
      <c r="AW168" s="12" t="s">
        <v>42</v>
      </c>
      <c r="AX168" s="12" t="s">
        <v>87</v>
      </c>
      <c r="AY168" s="153" t="s">
        <v>219</v>
      </c>
    </row>
    <row r="169" spans="2:65" s="14" customFormat="1" ht="11.25">
      <c r="B169" s="165"/>
      <c r="D169" s="152" t="s">
        <v>228</v>
      </c>
      <c r="E169" s="166" t="s">
        <v>1</v>
      </c>
      <c r="F169" s="167" t="s">
        <v>1181</v>
      </c>
      <c r="H169" s="168">
        <v>97.024000000000001</v>
      </c>
      <c r="I169" s="169"/>
      <c r="L169" s="165"/>
      <c r="M169" s="170"/>
      <c r="T169" s="171"/>
      <c r="AT169" s="166" t="s">
        <v>228</v>
      </c>
      <c r="AU169" s="166" t="s">
        <v>96</v>
      </c>
      <c r="AV169" s="14" t="s">
        <v>96</v>
      </c>
      <c r="AW169" s="14" t="s">
        <v>42</v>
      </c>
      <c r="AX169" s="14" t="s">
        <v>94</v>
      </c>
      <c r="AY169" s="166" t="s">
        <v>219</v>
      </c>
    </row>
    <row r="170" spans="2:65" s="1" customFormat="1" ht="16.5" customHeight="1">
      <c r="B170" s="33"/>
      <c r="C170" s="138" t="s">
        <v>295</v>
      </c>
      <c r="D170" s="138" t="s">
        <v>221</v>
      </c>
      <c r="E170" s="139" t="s">
        <v>1232</v>
      </c>
      <c r="F170" s="140" t="s">
        <v>1233</v>
      </c>
      <c r="G170" s="141" t="s">
        <v>272</v>
      </c>
      <c r="H170" s="142">
        <v>62.552</v>
      </c>
      <c r="I170" s="143"/>
      <c r="J170" s="144">
        <f>ROUND(I170*H170,2)</f>
        <v>0</v>
      </c>
      <c r="K170" s="140" t="s">
        <v>254</v>
      </c>
      <c r="L170" s="33"/>
      <c r="M170" s="145" t="s">
        <v>1</v>
      </c>
      <c r="N170" s="146" t="s">
        <v>52</v>
      </c>
      <c r="P170" s="147">
        <f>O170*H170</f>
        <v>0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AR170" s="149" t="s">
        <v>226</v>
      </c>
      <c r="AT170" s="149" t="s">
        <v>221</v>
      </c>
      <c r="AU170" s="149" t="s">
        <v>96</v>
      </c>
      <c r="AY170" s="17" t="s">
        <v>219</v>
      </c>
      <c r="BE170" s="150">
        <f>IF(N170="základní",J170,0)</f>
        <v>0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7" t="s">
        <v>94</v>
      </c>
      <c r="BK170" s="150">
        <f>ROUND(I170*H170,2)</f>
        <v>0</v>
      </c>
      <c r="BL170" s="17" t="s">
        <v>226</v>
      </c>
      <c r="BM170" s="149" t="s">
        <v>1234</v>
      </c>
    </row>
    <row r="171" spans="2:65" s="1" customFormat="1" ht="11.25">
      <c r="B171" s="33"/>
      <c r="D171" s="179" t="s">
        <v>256</v>
      </c>
      <c r="F171" s="180" t="s">
        <v>1235</v>
      </c>
      <c r="I171" s="181"/>
      <c r="L171" s="33"/>
      <c r="M171" s="182"/>
      <c r="T171" s="57"/>
      <c r="AT171" s="17" t="s">
        <v>256</v>
      </c>
      <c r="AU171" s="17" t="s">
        <v>96</v>
      </c>
    </row>
    <row r="172" spans="2:65" s="12" customFormat="1" ht="11.25">
      <c r="B172" s="151"/>
      <c r="D172" s="152" t="s">
        <v>228</v>
      </c>
      <c r="E172" s="153" t="s">
        <v>1</v>
      </c>
      <c r="F172" s="154" t="s">
        <v>1210</v>
      </c>
      <c r="H172" s="153" t="s">
        <v>1</v>
      </c>
      <c r="I172" s="155"/>
      <c r="L172" s="151"/>
      <c r="M172" s="156"/>
      <c r="T172" s="157"/>
      <c r="AT172" s="153" t="s">
        <v>228</v>
      </c>
      <c r="AU172" s="153" t="s">
        <v>96</v>
      </c>
      <c r="AV172" s="12" t="s">
        <v>94</v>
      </c>
      <c r="AW172" s="12" t="s">
        <v>42</v>
      </c>
      <c r="AX172" s="12" t="s">
        <v>87</v>
      </c>
      <c r="AY172" s="153" t="s">
        <v>219</v>
      </c>
    </row>
    <row r="173" spans="2:65" s="12" customFormat="1" ht="11.25">
      <c r="B173" s="151"/>
      <c r="D173" s="152" t="s">
        <v>228</v>
      </c>
      <c r="E173" s="153" t="s">
        <v>1</v>
      </c>
      <c r="F173" s="154" t="s">
        <v>1236</v>
      </c>
      <c r="H173" s="153" t="s">
        <v>1</v>
      </c>
      <c r="I173" s="155"/>
      <c r="L173" s="151"/>
      <c r="M173" s="156"/>
      <c r="T173" s="157"/>
      <c r="AT173" s="153" t="s">
        <v>228</v>
      </c>
      <c r="AU173" s="153" t="s">
        <v>96</v>
      </c>
      <c r="AV173" s="12" t="s">
        <v>94</v>
      </c>
      <c r="AW173" s="12" t="s">
        <v>42</v>
      </c>
      <c r="AX173" s="12" t="s">
        <v>87</v>
      </c>
      <c r="AY173" s="153" t="s">
        <v>219</v>
      </c>
    </row>
    <row r="174" spans="2:65" s="12" customFormat="1" ht="11.25">
      <c r="B174" s="151"/>
      <c r="D174" s="152" t="s">
        <v>228</v>
      </c>
      <c r="E174" s="153" t="s">
        <v>1</v>
      </c>
      <c r="F174" s="154" t="s">
        <v>1237</v>
      </c>
      <c r="H174" s="153" t="s">
        <v>1</v>
      </c>
      <c r="I174" s="155"/>
      <c r="L174" s="151"/>
      <c r="M174" s="156"/>
      <c r="T174" s="157"/>
      <c r="AT174" s="153" t="s">
        <v>228</v>
      </c>
      <c r="AU174" s="153" t="s">
        <v>96</v>
      </c>
      <c r="AV174" s="12" t="s">
        <v>94</v>
      </c>
      <c r="AW174" s="12" t="s">
        <v>42</v>
      </c>
      <c r="AX174" s="12" t="s">
        <v>87</v>
      </c>
      <c r="AY174" s="153" t="s">
        <v>219</v>
      </c>
    </row>
    <row r="175" spans="2:65" s="12" customFormat="1" ht="11.25">
      <c r="B175" s="151"/>
      <c r="D175" s="152" t="s">
        <v>228</v>
      </c>
      <c r="E175" s="153" t="s">
        <v>1</v>
      </c>
      <c r="F175" s="154" t="s">
        <v>1238</v>
      </c>
      <c r="H175" s="153" t="s">
        <v>1</v>
      </c>
      <c r="I175" s="155"/>
      <c r="L175" s="151"/>
      <c r="M175" s="156"/>
      <c r="T175" s="157"/>
      <c r="AT175" s="153" t="s">
        <v>228</v>
      </c>
      <c r="AU175" s="153" t="s">
        <v>96</v>
      </c>
      <c r="AV175" s="12" t="s">
        <v>94</v>
      </c>
      <c r="AW175" s="12" t="s">
        <v>42</v>
      </c>
      <c r="AX175" s="12" t="s">
        <v>87</v>
      </c>
      <c r="AY175" s="153" t="s">
        <v>219</v>
      </c>
    </row>
    <row r="176" spans="2:65" s="14" customFormat="1" ht="11.25">
      <c r="B176" s="165"/>
      <c r="D176" s="152" t="s">
        <v>228</v>
      </c>
      <c r="E176" s="166" t="s">
        <v>1</v>
      </c>
      <c r="F176" s="167" t="s">
        <v>1191</v>
      </c>
      <c r="H176" s="168">
        <v>97.024000000000001</v>
      </c>
      <c r="I176" s="169"/>
      <c r="L176" s="165"/>
      <c r="M176" s="170"/>
      <c r="T176" s="171"/>
      <c r="AT176" s="166" t="s">
        <v>228</v>
      </c>
      <c r="AU176" s="166" t="s">
        <v>96</v>
      </c>
      <c r="AV176" s="14" t="s">
        <v>96</v>
      </c>
      <c r="AW176" s="14" t="s">
        <v>42</v>
      </c>
      <c r="AX176" s="14" t="s">
        <v>87</v>
      </c>
      <c r="AY176" s="166" t="s">
        <v>219</v>
      </c>
    </row>
    <row r="177" spans="2:65" s="12" customFormat="1" ht="11.25">
      <c r="B177" s="151"/>
      <c r="D177" s="152" t="s">
        <v>228</v>
      </c>
      <c r="E177" s="153" t="s">
        <v>1</v>
      </c>
      <c r="F177" s="154" t="s">
        <v>1239</v>
      </c>
      <c r="H177" s="153" t="s">
        <v>1</v>
      </c>
      <c r="I177" s="155"/>
      <c r="L177" s="151"/>
      <c r="M177" s="156"/>
      <c r="T177" s="157"/>
      <c r="AT177" s="153" t="s">
        <v>228</v>
      </c>
      <c r="AU177" s="153" t="s">
        <v>96</v>
      </c>
      <c r="AV177" s="12" t="s">
        <v>94</v>
      </c>
      <c r="AW177" s="12" t="s">
        <v>42</v>
      </c>
      <c r="AX177" s="12" t="s">
        <v>87</v>
      </c>
      <c r="AY177" s="153" t="s">
        <v>219</v>
      </c>
    </row>
    <row r="178" spans="2:65" s="14" customFormat="1" ht="11.25">
      <c r="B178" s="165"/>
      <c r="D178" s="152" t="s">
        <v>228</v>
      </c>
      <c r="E178" s="166" t="s">
        <v>1</v>
      </c>
      <c r="F178" s="167" t="s">
        <v>1240</v>
      </c>
      <c r="H178" s="168">
        <v>-21.576000000000001</v>
      </c>
      <c r="I178" s="169"/>
      <c r="L178" s="165"/>
      <c r="M178" s="170"/>
      <c r="T178" s="171"/>
      <c r="AT178" s="166" t="s">
        <v>228</v>
      </c>
      <c r="AU178" s="166" t="s">
        <v>96</v>
      </c>
      <c r="AV178" s="14" t="s">
        <v>96</v>
      </c>
      <c r="AW178" s="14" t="s">
        <v>42</v>
      </c>
      <c r="AX178" s="14" t="s">
        <v>87</v>
      </c>
      <c r="AY178" s="166" t="s">
        <v>219</v>
      </c>
    </row>
    <row r="179" spans="2:65" s="14" customFormat="1" ht="11.25">
      <c r="B179" s="165"/>
      <c r="D179" s="152" t="s">
        <v>228</v>
      </c>
      <c r="E179" s="166" t="s">
        <v>1</v>
      </c>
      <c r="F179" s="167" t="s">
        <v>1241</v>
      </c>
      <c r="H179" s="168">
        <v>-12.896000000000001</v>
      </c>
      <c r="I179" s="169"/>
      <c r="L179" s="165"/>
      <c r="M179" s="170"/>
      <c r="T179" s="171"/>
      <c r="AT179" s="166" t="s">
        <v>228</v>
      </c>
      <c r="AU179" s="166" t="s">
        <v>96</v>
      </c>
      <c r="AV179" s="14" t="s">
        <v>96</v>
      </c>
      <c r="AW179" s="14" t="s">
        <v>42</v>
      </c>
      <c r="AX179" s="14" t="s">
        <v>87</v>
      </c>
      <c r="AY179" s="166" t="s">
        <v>219</v>
      </c>
    </row>
    <row r="180" spans="2:65" s="13" customFormat="1" ht="11.25">
      <c r="B180" s="158"/>
      <c r="D180" s="152" t="s">
        <v>228</v>
      </c>
      <c r="E180" s="159" t="s">
        <v>1192</v>
      </c>
      <c r="F180" s="160" t="s">
        <v>242</v>
      </c>
      <c r="H180" s="161">
        <v>62.552</v>
      </c>
      <c r="I180" s="162"/>
      <c r="L180" s="158"/>
      <c r="M180" s="163"/>
      <c r="T180" s="164"/>
      <c r="AT180" s="159" t="s">
        <v>228</v>
      </c>
      <c r="AU180" s="159" t="s">
        <v>96</v>
      </c>
      <c r="AV180" s="13" t="s">
        <v>236</v>
      </c>
      <c r="AW180" s="13" t="s">
        <v>42</v>
      </c>
      <c r="AX180" s="13" t="s">
        <v>87</v>
      </c>
      <c r="AY180" s="159" t="s">
        <v>219</v>
      </c>
    </row>
    <row r="181" spans="2:65" s="15" customFormat="1" ht="11.25">
      <c r="B181" s="172"/>
      <c r="D181" s="152" t="s">
        <v>228</v>
      </c>
      <c r="E181" s="173" t="s">
        <v>1</v>
      </c>
      <c r="F181" s="174" t="s">
        <v>262</v>
      </c>
      <c r="H181" s="175">
        <v>62.552</v>
      </c>
      <c r="I181" s="176"/>
      <c r="L181" s="172"/>
      <c r="M181" s="177"/>
      <c r="T181" s="178"/>
      <c r="AT181" s="173" t="s">
        <v>228</v>
      </c>
      <c r="AU181" s="173" t="s">
        <v>96</v>
      </c>
      <c r="AV181" s="15" t="s">
        <v>226</v>
      </c>
      <c r="AW181" s="15" t="s">
        <v>42</v>
      </c>
      <c r="AX181" s="15" t="s">
        <v>94</v>
      </c>
      <c r="AY181" s="173" t="s">
        <v>219</v>
      </c>
    </row>
    <row r="182" spans="2:65" s="1" customFormat="1" ht="16.5" customHeight="1">
      <c r="B182" s="33"/>
      <c r="C182" s="183" t="s">
        <v>301</v>
      </c>
      <c r="D182" s="183" t="s">
        <v>472</v>
      </c>
      <c r="E182" s="184" t="s">
        <v>1242</v>
      </c>
      <c r="F182" s="185" t="s">
        <v>1243</v>
      </c>
      <c r="G182" s="186" t="s">
        <v>319</v>
      </c>
      <c r="H182" s="187">
        <v>143.87</v>
      </c>
      <c r="I182" s="188"/>
      <c r="J182" s="189">
        <f>ROUND(I182*H182,2)</f>
        <v>0</v>
      </c>
      <c r="K182" s="185" t="s">
        <v>254</v>
      </c>
      <c r="L182" s="190"/>
      <c r="M182" s="191" t="s">
        <v>1</v>
      </c>
      <c r="N182" s="192" t="s">
        <v>52</v>
      </c>
      <c r="P182" s="147">
        <f>O182*H182</f>
        <v>0</v>
      </c>
      <c r="Q182" s="147">
        <v>1</v>
      </c>
      <c r="R182" s="147">
        <f>Q182*H182</f>
        <v>143.87</v>
      </c>
      <c r="S182" s="147">
        <v>0</v>
      </c>
      <c r="T182" s="148">
        <f>S182*H182</f>
        <v>0</v>
      </c>
      <c r="AR182" s="149" t="s">
        <v>295</v>
      </c>
      <c r="AT182" s="149" t="s">
        <v>472</v>
      </c>
      <c r="AU182" s="149" t="s">
        <v>96</v>
      </c>
      <c r="AY182" s="17" t="s">
        <v>219</v>
      </c>
      <c r="BE182" s="150">
        <f>IF(N182="základní",J182,0)</f>
        <v>0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7" t="s">
        <v>94</v>
      </c>
      <c r="BK182" s="150">
        <f>ROUND(I182*H182,2)</f>
        <v>0</v>
      </c>
      <c r="BL182" s="17" t="s">
        <v>226</v>
      </c>
      <c r="BM182" s="149" t="s">
        <v>1244</v>
      </c>
    </row>
    <row r="183" spans="2:65" s="12" customFormat="1" ht="11.25">
      <c r="B183" s="151"/>
      <c r="D183" s="152" t="s">
        <v>228</v>
      </c>
      <c r="E183" s="153" t="s">
        <v>1</v>
      </c>
      <c r="F183" s="154" t="s">
        <v>1245</v>
      </c>
      <c r="H183" s="153" t="s">
        <v>1</v>
      </c>
      <c r="I183" s="155"/>
      <c r="L183" s="151"/>
      <c r="M183" s="156"/>
      <c r="T183" s="157"/>
      <c r="AT183" s="153" t="s">
        <v>228</v>
      </c>
      <c r="AU183" s="153" t="s">
        <v>96</v>
      </c>
      <c r="AV183" s="12" t="s">
        <v>94</v>
      </c>
      <c r="AW183" s="12" t="s">
        <v>42</v>
      </c>
      <c r="AX183" s="12" t="s">
        <v>87</v>
      </c>
      <c r="AY183" s="153" t="s">
        <v>219</v>
      </c>
    </row>
    <row r="184" spans="2:65" s="14" customFormat="1" ht="11.25">
      <c r="B184" s="165"/>
      <c r="D184" s="152" t="s">
        <v>228</v>
      </c>
      <c r="E184" s="166" t="s">
        <v>1</v>
      </c>
      <c r="F184" s="167" t="s">
        <v>1246</v>
      </c>
      <c r="H184" s="168">
        <v>143.87</v>
      </c>
      <c r="I184" s="169"/>
      <c r="L184" s="165"/>
      <c r="M184" s="170"/>
      <c r="T184" s="171"/>
      <c r="AT184" s="166" t="s">
        <v>228</v>
      </c>
      <c r="AU184" s="166" t="s">
        <v>96</v>
      </c>
      <c r="AV184" s="14" t="s">
        <v>96</v>
      </c>
      <c r="AW184" s="14" t="s">
        <v>42</v>
      </c>
      <c r="AX184" s="14" t="s">
        <v>94</v>
      </c>
      <c r="AY184" s="166" t="s">
        <v>219</v>
      </c>
    </row>
    <row r="185" spans="2:65" s="1" customFormat="1" ht="16.5" customHeight="1">
      <c r="B185" s="33"/>
      <c r="C185" s="138" t="s">
        <v>170</v>
      </c>
      <c r="D185" s="138" t="s">
        <v>221</v>
      </c>
      <c r="E185" s="139" t="s">
        <v>1247</v>
      </c>
      <c r="F185" s="140" t="s">
        <v>1248</v>
      </c>
      <c r="G185" s="141" t="s">
        <v>272</v>
      </c>
      <c r="H185" s="142">
        <v>21.260999999999999</v>
      </c>
      <c r="I185" s="143"/>
      <c r="J185" s="144">
        <f>ROUND(I185*H185,2)</f>
        <v>0</v>
      </c>
      <c r="K185" s="140" t="s">
        <v>254</v>
      </c>
      <c r="L185" s="33"/>
      <c r="M185" s="145" t="s">
        <v>1</v>
      </c>
      <c r="N185" s="146" t="s">
        <v>52</v>
      </c>
      <c r="P185" s="147">
        <f>O185*H185</f>
        <v>0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AR185" s="149" t="s">
        <v>226</v>
      </c>
      <c r="AT185" s="149" t="s">
        <v>221</v>
      </c>
      <c r="AU185" s="149" t="s">
        <v>96</v>
      </c>
      <c r="AY185" s="17" t="s">
        <v>219</v>
      </c>
      <c r="BE185" s="150">
        <f>IF(N185="základní",J185,0)</f>
        <v>0</v>
      </c>
      <c r="BF185" s="150">
        <f>IF(N185="snížená",J185,0)</f>
        <v>0</v>
      </c>
      <c r="BG185" s="150">
        <f>IF(N185="zákl. přenesená",J185,0)</f>
        <v>0</v>
      </c>
      <c r="BH185" s="150">
        <f>IF(N185="sníž. přenesená",J185,0)</f>
        <v>0</v>
      </c>
      <c r="BI185" s="150">
        <f>IF(N185="nulová",J185,0)</f>
        <v>0</v>
      </c>
      <c r="BJ185" s="17" t="s">
        <v>94</v>
      </c>
      <c r="BK185" s="150">
        <f>ROUND(I185*H185,2)</f>
        <v>0</v>
      </c>
      <c r="BL185" s="17" t="s">
        <v>226</v>
      </c>
      <c r="BM185" s="149" t="s">
        <v>1249</v>
      </c>
    </row>
    <row r="186" spans="2:65" s="1" customFormat="1" ht="11.25">
      <c r="B186" s="33"/>
      <c r="D186" s="179" t="s">
        <v>256</v>
      </c>
      <c r="F186" s="180" t="s">
        <v>1250</v>
      </c>
      <c r="I186" s="181"/>
      <c r="L186" s="33"/>
      <c r="M186" s="182"/>
      <c r="T186" s="57"/>
      <c r="AT186" s="17" t="s">
        <v>256</v>
      </c>
      <c r="AU186" s="17" t="s">
        <v>96</v>
      </c>
    </row>
    <row r="187" spans="2:65" s="12" customFormat="1" ht="11.25">
      <c r="B187" s="151"/>
      <c r="D187" s="152" t="s">
        <v>228</v>
      </c>
      <c r="E187" s="153" t="s">
        <v>1</v>
      </c>
      <c r="F187" s="154" t="s">
        <v>1210</v>
      </c>
      <c r="H187" s="153" t="s">
        <v>1</v>
      </c>
      <c r="I187" s="155"/>
      <c r="L187" s="151"/>
      <c r="M187" s="156"/>
      <c r="T187" s="157"/>
      <c r="AT187" s="153" t="s">
        <v>228</v>
      </c>
      <c r="AU187" s="153" t="s">
        <v>96</v>
      </c>
      <c r="AV187" s="12" t="s">
        <v>94</v>
      </c>
      <c r="AW187" s="12" t="s">
        <v>42</v>
      </c>
      <c r="AX187" s="12" t="s">
        <v>87</v>
      </c>
      <c r="AY187" s="153" t="s">
        <v>219</v>
      </c>
    </row>
    <row r="188" spans="2:65" s="12" customFormat="1" ht="11.25">
      <c r="B188" s="151"/>
      <c r="D188" s="152" t="s">
        <v>228</v>
      </c>
      <c r="E188" s="153" t="s">
        <v>1</v>
      </c>
      <c r="F188" s="154" t="s">
        <v>1251</v>
      </c>
      <c r="H188" s="153" t="s">
        <v>1</v>
      </c>
      <c r="I188" s="155"/>
      <c r="L188" s="151"/>
      <c r="M188" s="156"/>
      <c r="T188" s="157"/>
      <c r="AT188" s="153" t="s">
        <v>228</v>
      </c>
      <c r="AU188" s="153" t="s">
        <v>96</v>
      </c>
      <c r="AV188" s="12" t="s">
        <v>94</v>
      </c>
      <c r="AW188" s="12" t="s">
        <v>42</v>
      </c>
      <c r="AX188" s="12" t="s">
        <v>87</v>
      </c>
      <c r="AY188" s="153" t="s">
        <v>219</v>
      </c>
    </row>
    <row r="189" spans="2:65" s="14" customFormat="1" ht="11.25">
      <c r="B189" s="165"/>
      <c r="D189" s="152" t="s">
        <v>228</v>
      </c>
      <c r="E189" s="166" t="s">
        <v>1</v>
      </c>
      <c r="F189" s="167" t="s">
        <v>1252</v>
      </c>
      <c r="H189" s="168">
        <v>14.616</v>
      </c>
      <c r="I189" s="169"/>
      <c r="L189" s="165"/>
      <c r="M189" s="170"/>
      <c r="T189" s="171"/>
      <c r="AT189" s="166" t="s">
        <v>228</v>
      </c>
      <c r="AU189" s="166" t="s">
        <v>96</v>
      </c>
      <c r="AV189" s="14" t="s">
        <v>96</v>
      </c>
      <c r="AW189" s="14" t="s">
        <v>42</v>
      </c>
      <c r="AX189" s="14" t="s">
        <v>87</v>
      </c>
      <c r="AY189" s="166" t="s">
        <v>219</v>
      </c>
    </row>
    <row r="190" spans="2:65" s="12" customFormat="1" ht="11.25">
      <c r="B190" s="151"/>
      <c r="D190" s="152" t="s">
        <v>228</v>
      </c>
      <c r="E190" s="153" t="s">
        <v>1</v>
      </c>
      <c r="F190" s="154" t="s">
        <v>1253</v>
      </c>
      <c r="H190" s="153" t="s">
        <v>1</v>
      </c>
      <c r="I190" s="155"/>
      <c r="L190" s="151"/>
      <c r="M190" s="156"/>
      <c r="T190" s="157"/>
      <c r="AT190" s="153" t="s">
        <v>228</v>
      </c>
      <c r="AU190" s="153" t="s">
        <v>96</v>
      </c>
      <c r="AV190" s="12" t="s">
        <v>94</v>
      </c>
      <c r="AW190" s="12" t="s">
        <v>42</v>
      </c>
      <c r="AX190" s="12" t="s">
        <v>87</v>
      </c>
      <c r="AY190" s="153" t="s">
        <v>219</v>
      </c>
    </row>
    <row r="191" spans="2:65" s="14" customFormat="1" ht="11.25">
      <c r="B191" s="165"/>
      <c r="D191" s="152" t="s">
        <v>228</v>
      </c>
      <c r="E191" s="166" t="s">
        <v>1</v>
      </c>
      <c r="F191" s="167" t="s">
        <v>1254</v>
      </c>
      <c r="H191" s="168">
        <v>8.7360000000000007</v>
      </c>
      <c r="I191" s="169"/>
      <c r="L191" s="165"/>
      <c r="M191" s="170"/>
      <c r="T191" s="171"/>
      <c r="AT191" s="166" t="s">
        <v>228</v>
      </c>
      <c r="AU191" s="166" t="s">
        <v>96</v>
      </c>
      <c r="AV191" s="14" t="s">
        <v>96</v>
      </c>
      <c r="AW191" s="14" t="s">
        <v>42</v>
      </c>
      <c r="AX191" s="14" t="s">
        <v>87</v>
      </c>
      <c r="AY191" s="166" t="s">
        <v>219</v>
      </c>
    </row>
    <row r="192" spans="2:65" s="12" customFormat="1" ht="11.25">
      <c r="B192" s="151"/>
      <c r="D192" s="152" t="s">
        <v>228</v>
      </c>
      <c r="E192" s="153" t="s">
        <v>1</v>
      </c>
      <c r="F192" s="154" t="s">
        <v>1255</v>
      </c>
      <c r="H192" s="153" t="s">
        <v>1</v>
      </c>
      <c r="I192" s="155"/>
      <c r="L192" s="151"/>
      <c r="M192" s="156"/>
      <c r="T192" s="157"/>
      <c r="AT192" s="153" t="s">
        <v>228</v>
      </c>
      <c r="AU192" s="153" t="s">
        <v>96</v>
      </c>
      <c r="AV192" s="12" t="s">
        <v>94</v>
      </c>
      <c r="AW192" s="12" t="s">
        <v>42</v>
      </c>
      <c r="AX192" s="12" t="s">
        <v>87</v>
      </c>
      <c r="AY192" s="153" t="s">
        <v>219</v>
      </c>
    </row>
    <row r="193" spans="2:65" s="14" customFormat="1" ht="11.25">
      <c r="B193" s="165"/>
      <c r="D193" s="152" t="s">
        <v>228</v>
      </c>
      <c r="E193" s="166" t="s">
        <v>1</v>
      </c>
      <c r="F193" s="167" t="s">
        <v>1256</v>
      </c>
      <c r="H193" s="168">
        <v>-2.0910000000000002</v>
      </c>
      <c r="I193" s="169"/>
      <c r="L193" s="165"/>
      <c r="M193" s="170"/>
      <c r="T193" s="171"/>
      <c r="AT193" s="166" t="s">
        <v>228</v>
      </c>
      <c r="AU193" s="166" t="s">
        <v>96</v>
      </c>
      <c r="AV193" s="14" t="s">
        <v>96</v>
      </c>
      <c r="AW193" s="14" t="s">
        <v>42</v>
      </c>
      <c r="AX193" s="14" t="s">
        <v>87</v>
      </c>
      <c r="AY193" s="166" t="s">
        <v>219</v>
      </c>
    </row>
    <row r="194" spans="2:65" s="13" customFormat="1" ht="11.25">
      <c r="B194" s="158"/>
      <c r="D194" s="152" t="s">
        <v>228</v>
      </c>
      <c r="E194" s="159" t="s">
        <v>1179</v>
      </c>
      <c r="F194" s="160" t="s">
        <v>242</v>
      </c>
      <c r="H194" s="161">
        <v>21.260999999999999</v>
      </c>
      <c r="I194" s="162"/>
      <c r="L194" s="158"/>
      <c r="M194" s="163"/>
      <c r="T194" s="164"/>
      <c r="AT194" s="159" t="s">
        <v>228</v>
      </c>
      <c r="AU194" s="159" t="s">
        <v>96</v>
      </c>
      <c r="AV194" s="13" t="s">
        <v>236</v>
      </c>
      <c r="AW194" s="13" t="s">
        <v>42</v>
      </c>
      <c r="AX194" s="13" t="s">
        <v>94</v>
      </c>
      <c r="AY194" s="159" t="s">
        <v>219</v>
      </c>
    </row>
    <row r="195" spans="2:65" s="1" customFormat="1" ht="16.5" customHeight="1">
      <c r="B195" s="33"/>
      <c r="C195" s="183" t="s">
        <v>323</v>
      </c>
      <c r="D195" s="183" t="s">
        <v>472</v>
      </c>
      <c r="E195" s="184" t="s">
        <v>1257</v>
      </c>
      <c r="F195" s="185" t="s">
        <v>1258</v>
      </c>
      <c r="G195" s="186" t="s">
        <v>319</v>
      </c>
      <c r="H195" s="187">
        <v>40.488999999999997</v>
      </c>
      <c r="I195" s="188"/>
      <c r="J195" s="189">
        <f>ROUND(I195*H195,2)</f>
        <v>0</v>
      </c>
      <c r="K195" s="185" t="s">
        <v>254</v>
      </c>
      <c r="L195" s="190"/>
      <c r="M195" s="191" t="s">
        <v>1</v>
      </c>
      <c r="N195" s="192" t="s">
        <v>52</v>
      </c>
      <c r="P195" s="147">
        <f>O195*H195</f>
        <v>0</v>
      </c>
      <c r="Q195" s="147">
        <v>1</v>
      </c>
      <c r="R195" s="147">
        <f>Q195*H195</f>
        <v>40.488999999999997</v>
      </c>
      <c r="S195" s="147">
        <v>0</v>
      </c>
      <c r="T195" s="148">
        <f>S195*H195</f>
        <v>0</v>
      </c>
      <c r="AR195" s="149" t="s">
        <v>295</v>
      </c>
      <c r="AT195" s="149" t="s">
        <v>472</v>
      </c>
      <c r="AU195" s="149" t="s">
        <v>96</v>
      </c>
      <c r="AY195" s="17" t="s">
        <v>219</v>
      </c>
      <c r="BE195" s="150">
        <f>IF(N195="základní",J195,0)</f>
        <v>0</v>
      </c>
      <c r="BF195" s="150">
        <f>IF(N195="snížená",J195,0)</f>
        <v>0</v>
      </c>
      <c r="BG195" s="150">
        <f>IF(N195="zákl. přenesená",J195,0)</f>
        <v>0</v>
      </c>
      <c r="BH195" s="150">
        <f>IF(N195="sníž. přenesená",J195,0)</f>
        <v>0</v>
      </c>
      <c r="BI195" s="150">
        <f>IF(N195="nulová",J195,0)</f>
        <v>0</v>
      </c>
      <c r="BJ195" s="17" t="s">
        <v>94</v>
      </c>
      <c r="BK195" s="150">
        <f>ROUND(I195*H195,2)</f>
        <v>0</v>
      </c>
      <c r="BL195" s="17" t="s">
        <v>226</v>
      </c>
      <c r="BM195" s="149" t="s">
        <v>1259</v>
      </c>
    </row>
    <row r="196" spans="2:65" s="12" customFormat="1" ht="11.25">
      <c r="B196" s="151"/>
      <c r="D196" s="152" t="s">
        <v>228</v>
      </c>
      <c r="E196" s="153" t="s">
        <v>1</v>
      </c>
      <c r="F196" s="154" t="s">
        <v>1260</v>
      </c>
      <c r="H196" s="153" t="s">
        <v>1</v>
      </c>
      <c r="I196" s="155"/>
      <c r="L196" s="151"/>
      <c r="M196" s="156"/>
      <c r="T196" s="157"/>
      <c r="AT196" s="153" t="s">
        <v>228</v>
      </c>
      <c r="AU196" s="153" t="s">
        <v>96</v>
      </c>
      <c r="AV196" s="12" t="s">
        <v>94</v>
      </c>
      <c r="AW196" s="12" t="s">
        <v>42</v>
      </c>
      <c r="AX196" s="12" t="s">
        <v>87</v>
      </c>
      <c r="AY196" s="153" t="s">
        <v>219</v>
      </c>
    </row>
    <row r="197" spans="2:65" s="14" customFormat="1" ht="11.25">
      <c r="B197" s="165"/>
      <c r="D197" s="152" t="s">
        <v>228</v>
      </c>
      <c r="E197" s="166" t="s">
        <v>1</v>
      </c>
      <c r="F197" s="167" t="s">
        <v>1261</v>
      </c>
      <c r="H197" s="168">
        <v>40.488999999999997</v>
      </c>
      <c r="I197" s="169"/>
      <c r="L197" s="165"/>
      <c r="M197" s="170"/>
      <c r="T197" s="171"/>
      <c r="AT197" s="166" t="s">
        <v>228</v>
      </c>
      <c r="AU197" s="166" t="s">
        <v>96</v>
      </c>
      <c r="AV197" s="14" t="s">
        <v>96</v>
      </c>
      <c r="AW197" s="14" t="s">
        <v>42</v>
      </c>
      <c r="AX197" s="14" t="s">
        <v>94</v>
      </c>
      <c r="AY197" s="166" t="s">
        <v>219</v>
      </c>
    </row>
    <row r="198" spans="2:65" s="1" customFormat="1" ht="16.5" customHeight="1">
      <c r="B198" s="33"/>
      <c r="C198" s="138" t="s">
        <v>8</v>
      </c>
      <c r="D198" s="138" t="s">
        <v>221</v>
      </c>
      <c r="E198" s="139" t="s">
        <v>1262</v>
      </c>
      <c r="F198" s="140" t="s">
        <v>1263</v>
      </c>
      <c r="G198" s="141" t="s">
        <v>224</v>
      </c>
      <c r="H198" s="142">
        <v>837</v>
      </c>
      <c r="I198" s="143"/>
      <c r="J198" s="144">
        <f>ROUND(I198*H198,2)</f>
        <v>0</v>
      </c>
      <c r="K198" s="140" t="s">
        <v>254</v>
      </c>
      <c r="L198" s="33"/>
      <c r="M198" s="145" t="s">
        <v>1</v>
      </c>
      <c r="N198" s="146" t="s">
        <v>52</v>
      </c>
      <c r="P198" s="147">
        <f>O198*H198</f>
        <v>0</v>
      </c>
      <c r="Q198" s="147">
        <v>0</v>
      </c>
      <c r="R198" s="147">
        <f>Q198*H198</f>
        <v>0</v>
      </c>
      <c r="S198" s="147">
        <v>0</v>
      </c>
      <c r="T198" s="148">
        <f>S198*H198</f>
        <v>0</v>
      </c>
      <c r="AR198" s="149" t="s">
        <v>226</v>
      </c>
      <c r="AT198" s="149" t="s">
        <v>221</v>
      </c>
      <c r="AU198" s="149" t="s">
        <v>96</v>
      </c>
      <c r="AY198" s="17" t="s">
        <v>219</v>
      </c>
      <c r="BE198" s="150">
        <f>IF(N198="základní",J198,0)</f>
        <v>0</v>
      </c>
      <c r="BF198" s="150">
        <f>IF(N198="snížená",J198,0)</f>
        <v>0</v>
      </c>
      <c r="BG198" s="150">
        <f>IF(N198="zákl. přenesená",J198,0)</f>
        <v>0</v>
      </c>
      <c r="BH198" s="150">
        <f>IF(N198="sníž. přenesená",J198,0)</f>
        <v>0</v>
      </c>
      <c r="BI198" s="150">
        <f>IF(N198="nulová",J198,0)</f>
        <v>0</v>
      </c>
      <c r="BJ198" s="17" t="s">
        <v>94</v>
      </c>
      <c r="BK198" s="150">
        <f>ROUND(I198*H198,2)</f>
        <v>0</v>
      </c>
      <c r="BL198" s="17" t="s">
        <v>226</v>
      </c>
      <c r="BM198" s="149" t="s">
        <v>1264</v>
      </c>
    </row>
    <row r="199" spans="2:65" s="1" customFormat="1" ht="11.25">
      <c r="B199" s="33"/>
      <c r="D199" s="179" t="s">
        <v>256</v>
      </c>
      <c r="F199" s="180" t="s">
        <v>1265</v>
      </c>
      <c r="I199" s="181"/>
      <c r="L199" s="33"/>
      <c r="M199" s="182"/>
      <c r="T199" s="57"/>
      <c r="AT199" s="17" t="s">
        <v>256</v>
      </c>
      <c r="AU199" s="17" t="s">
        <v>96</v>
      </c>
    </row>
    <row r="200" spans="2:65" s="12" customFormat="1" ht="11.25">
      <c r="B200" s="151"/>
      <c r="D200" s="152" t="s">
        <v>228</v>
      </c>
      <c r="E200" s="153" t="s">
        <v>1</v>
      </c>
      <c r="F200" s="154" t="s">
        <v>1266</v>
      </c>
      <c r="H200" s="153" t="s">
        <v>1</v>
      </c>
      <c r="I200" s="155"/>
      <c r="L200" s="151"/>
      <c r="M200" s="156"/>
      <c r="T200" s="157"/>
      <c r="AT200" s="153" t="s">
        <v>228</v>
      </c>
      <c r="AU200" s="153" t="s">
        <v>96</v>
      </c>
      <c r="AV200" s="12" t="s">
        <v>94</v>
      </c>
      <c r="AW200" s="12" t="s">
        <v>42</v>
      </c>
      <c r="AX200" s="12" t="s">
        <v>87</v>
      </c>
      <c r="AY200" s="153" t="s">
        <v>219</v>
      </c>
    </row>
    <row r="201" spans="2:65" s="14" customFormat="1" ht="11.25">
      <c r="B201" s="165"/>
      <c r="D201" s="152" t="s">
        <v>228</v>
      </c>
      <c r="E201" s="166" t="s">
        <v>1</v>
      </c>
      <c r="F201" s="167" t="s">
        <v>1267</v>
      </c>
      <c r="H201" s="168">
        <v>340</v>
      </c>
      <c r="I201" s="169"/>
      <c r="L201" s="165"/>
      <c r="M201" s="170"/>
      <c r="T201" s="171"/>
      <c r="AT201" s="166" t="s">
        <v>228</v>
      </c>
      <c r="AU201" s="166" t="s">
        <v>96</v>
      </c>
      <c r="AV201" s="14" t="s">
        <v>96</v>
      </c>
      <c r="AW201" s="14" t="s">
        <v>42</v>
      </c>
      <c r="AX201" s="14" t="s">
        <v>87</v>
      </c>
      <c r="AY201" s="166" t="s">
        <v>219</v>
      </c>
    </row>
    <row r="202" spans="2:65" s="14" customFormat="1" ht="11.25">
      <c r="B202" s="165"/>
      <c r="D202" s="152" t="s">
        <v>228</v>
      </c>
      <c r="E202" s="166" t="s">
        <v>1</v>
      </c>
      <c r="F202" s="167" t="s">
        <v>1268</v>
      </c>
      <c r="H202" s="168">
        <v>200</v>
      </c>
      <c r="I202" s="169"/>
      <c r="L202" s="165"/>
      <c r="M202" s="170"/>
      <c r="T202" s="171"/>
      <c r="AT202" s="166" t="s">
        <v>228</v>
      </c>
      <c r="AU202" s="166" t="s">
        <v>96</v>
      </c>
      <c r="AV202" s="14" t="s">
        <v>96</v>
      </c>
      <c r="AW202" s="14" t="s">
        <v>42</v>
      </c>
      <c r="AX202" s="14" t="s">
        <v>87</v>
      </c>
      <c r="AY202" s="166" t="s">
        <v>219</v>
      </c>
    </row>
    <row r="203" spans="2:65" s="14" customFormat="1" ht="11.25">
      <c r="B203" s="165"/>
      <c r="D203" s="152" t="s">
        <v>228</v>
      </c>
      <c r="E203" s="166" t="s">
        <v>1</v>
      </c>
      <c r="F203" s="167" t="s">
        <v>1269</v>
      </c>
      <c r="H203" s="168">
        <v>62</v>
      </c>
      <c r="I203" s="169"/>
      <c r="L203" s="165"/>
      <c r="M203" s="170"/>
      <c r="T203" s="171"/>
      <c r="AT203" s="166" t="s">
        <v>228</v>
      </c>
      <c r="AU203" s="166" t="s">
        <v>96</v>
      </c>
      <c r="AV203" s="14" t="s">
        <v>96</v>
      </c>
      <c r="AW203" s="14" t="s">
        <v>42</v>
      </c>
      <c r="AX203" s="14" t="s">
        <v>87</v>
      </c>
      <c r="AY203" s="166" t="s">
        <v>219</v>
      </c>
    </row>
    <row r="204" spans="2:65" s="14" customFormat="1" ht="11.25">
      <c r="B204" s="165"/>
      <c r="D204" s="152" t="s">
        <v>228</v>
      </c>
      <c r="E204" s="166" t="s">
        <v>1</v>
      </c>
      <c r="F204" s="167" t="s">
        <v>1270</v>
      </c>
      <c r="H204" s="168">
        <v>200</v>
      </c>
      <c r="I204" s="169"/>
      <c r="L204" s="165"/>
      <c r="M204" s="170"/>
      <c r="T204" s="171"/>
      <c r="AT204" s="166" t="s">
        <v>228</v>
      </c>
      <c r="AU204" s="166" t="s">
        <v>96</v>
      </c>
      <c r="AV204" s="14" t="s">
        <v>96</v>
      </c>
      <c r="AW204" s="14" t="s">
        <v>42</v>
      </c>
      <c r="AX204" s="14" t="s">
        <v>87</v>
      </c>
      <c r="AY204" s="166" t="s">
        <v>219</v>
      </c>
    </row>
    <row r="205" spans="2:65" s="14" customFormat="1" ht="11.25">
      <c r="B205" s="165"/>
      <c r="D205" s="152" t="s">
        <v>228</v>
      </c>
      <c r="E205" s="166" t="s">
        <v>1</v>
      </c>
      <c r="F205" s="167" t="s">
        <v>1271</v>
      </c>
      <c r="H205" s="168">
        <v>78</v>
      </c>
      <c r="I205" s="169"/>
      <c r="L205" s="165"/>
      <c r="M205" s="170"/>
      <c r="T205" s="171"/>
      <c r="AT205" s="166" t="s">
        <v>228</v>
      </c>
      <c r="AU205" s="166" t="s">
        <v>96</v>
      </c>
      <c r="AV205" s="14" t="s">
        <v>96</v>
      </c>
      <c r="AW205" s="14" t="s">
        <v>42</v>
      </c>
      <c r="AX205" s="14" t="s">
        <v>87</v>
      </c>
      <c r="AY205" s="166" t="s">
        <v>219</v>
      </c>
    </row>
    <row r="206" spans="2:65" s="14" customFormat="1" ht="11.25">
      <c r="B206" s="165"/>
      <c r="D206" s="152" t="s">
        <v>228</v>
      </c>
      <c r="E206" s="166" t="s">
        <v>1</v>
      </c>
      <c r="F206" s="167" t="s">
        <v>1272</v>
      </c>
      <c r="H206" s="168">
        <v>12</v>
      </c>
      <c r="I206" s="169"/>
      <c r="L206" s="165"/>
      <c r="M206" s="170"/>
      <c r="T206" s="171"/>
      <c r="AT206" s="166" t="s">
        <v>228</v>
      </c>
      <c r="AU206" s="166" t="s">
        <v>96</v>
      </c>
      <c r="AV206" s="14" t="s">
        <v>96</v>
      </c>
      <c r="AW206" s="14" t="s">
        <v>42</v>
      </c>
      <c r="AX206" s="14" t="s">
        <v>87</v>
      </c>
      <c r="AY206" s="166" t="s">
        <v>219</v>
      </c>
    </row>
    <row r="207" spans="2:65" s="14" customFormat="1" ht="11.25">
      <c r="B207" s="165"/>
      <c r="D207" s="152" t="s">
        <v>228</v>
      </c>
      <c r="E207" s="166" t="s">
        <v>1</v>
      </c>
      <c r="F207" s="167" t="s">
        <v>1273</v>
      </c>
      <c r="H207" s="168">
        <v>1.04</v>
      </c>
      <c r="I207" s="169"/>
      <c r="L207" s="165"/>
      <c r="M207" s="170"/>
      <c r="T207" s="171"/>
      <c r="AT207" s="166" t="s">
        <v>228</v>
      </c>
      <c r="AU207" s="166" t="s">
        <v>96</v>
      </c>
      <c r="AV207" s="14" t="s">
        <v>96</v>
      </c>
      <c r="AW207" s="14" t="s">
        <v>42</v>
      </c>
      <c r="AX207" s="14" t="s">
        <v>87</v>
      </c>
      <c r="AY207" s="166" t="s">
        <v>219</v>
      </c>
    </row>
    <row r="208" spans="2:65" s="14" customFormat="1" ht="11.25">
      <c r="B208" s="165"/>
      <c r="D208" s="152" t="s">
        <v>228</v>
      </c>
      <c r="E208" s="166" t="s">
        <v>1</v>
      </c>
      <c r="F208" s="167" t="s">
        <v>1274</v>
      </c>
      <c r="H208" s="168">
        <v>200.34</v>
      </c>
      <c r="I208" s="169"/>
      <c r="L208" s="165"/>
      <c r="M208" s="170"/>
      <c r="T208" s="171"/>
      <c r="AT208" s="166" t="s">
        <v>228</v>
      </c>
      <c r="AU208" s="166" t="s">
        <v>96</v>
      </c>
      <c r="AV208" s="14" t="s">
        <v>96</v>
      </c>
      <c r="AW208" s="14" t="s">
        <v>42</v>
      </c>
      <c r="AX208" s="14" t="s">
        <v>87</v>
      </c>
      <c r="AY208" s="166" t="s">
        <v>219</v>
      </c>
    </row>
    <row r="209" spans="2:65" s="13" customFormat="1" ht="11.25">
      <c r="B209" s="158"/>
      <c r="D209" s="152" t="s">
        <v>228</v>
      </c>
      <c r="E209" s="159" t="s">
        <v>1</v>
      </c>
      <c r="F209" s="160" t="s">
        <v>242</v>
      </c>
      <c r="H209" s="161">
        <v>1093.3800000000001</v>
      </c>
      <c r="I209" s="162"/>
      <c r="L209" s="158"/>
      <c r="M209" s="163"/>
      <c r="T209" s="164"/>
      <c r="AT209" s="159" t="s">
        <v>228</v>
      </c>
      <c r="AU209" s="159" t="s">
        <v>96</v>
      </c>
      <c r="AV209" s="13" t="s">
        <v>236</v>
      </c>
      <c r="AW209" s="13" t="s">
        <v>42</v>
      </c>
      <c r="AX209" s="13" t="s">
        <v>87</v>
      </c>
      <c r="AY209" s="159" t="s">
        <v>219</v>
      </c>
    </row>
    <row r="210" spans="2:65" s="12" customFormat="1" ht="11.25">
      <c r="B210" s="151"/>
      <c r="D210" s="152" t="s">
        <v>228</v>
      </c>
      <c r="E210" s="153" t="s">
        <v>1</v>
      </c>
      <c r="F210" s="154" t="s">
        <v>1275</v>
      </c>
      <c r="H210" s="153" t="s">
        <v>1</v>
      </c>
      <c r="I210" s="155"/>
      <c r="L210" s="151"/>
      <c r="M210" s="156"/>
      <c r="T210" s="157"/>
      <c r="AT210" s="153" t="s">
        <v>228</v>
      </c>
      <c r="AU210" s="153" t="s">
        <v>96</v>
      </c>
      <c r="AV210" s="12" t="s">
        <v>94</v>
      </c>
      <c r="AW210" s="12" t="s">
        <v>42</v>
      </c>
      <c r="AX210" s="12" t="s">
        <v>87</v>
      </c>
      <c r="AY210" s="153" t="s">
        <v>219</v>
      </c>
    </row>
    <row r="211" spans="2:65" s="14" customFormat="1" ht="11.25">
      <c r="B211" s="165"/>
      <c r="D211" s="152" t="s">
        <v>228</v>
      </c>
      <c r="E211" s="166" t="s">
        <v>1</v>
      </c>
      <c r="F211" s="167" t="s">
        <v>1276</v>
      </c>
      <c r="H211" s="168">
        <v>-256.38</v>
      </c>
      <c r="I211" s="169"/>
      <c r="L211" s="165"/>
      <c r="M211" s="170"/>
      <c r="T211" s="171"/>
      <c r="AT211" s="166" t="s">
        <v>228</v>
      </c>
      <c r="AU211" s="166" t="s">
        <v>96</v>
      </c>
      <c r="AV211" s="14" t="s">
        <v>96</v>
      </c>
      <c r="AW211" s="14" t="s">
        <v>42</v>
      </c>
      <c r="AX211" s="14" t="s">
        <v>87</v>
      </c>
      <c r="AY211" s="166" t="s">
        <v>219</v>
      </c>
    </row>
    <row r="212" spans="2:65" s="15" customFormat="1" ht="11.25">
      <c r="B212" s="172"/>
      <c r="D212" s="152" t="s">
        <v>228</v>
      </c>
      <c r="E212" s="173" t="s">
        <v>1</v>
      </c>
      <c r="F212" s="174" t="s">
        <v>262</v>
      </c>
      <c r="H212" s="175">
        <v>837</v>
      </c>
      <c r="I212" s="176"/>
      <c r="L212" s="172"/>
      <c r="M212" s="177"/>
      <c r="T212" s="178"/>
      <c r="AT212" s="173" t="s">
        <v>228</v>
      </c>
      <c r="AU212" s="173" t="s">
        <v>96</v>
      </c>
      <c r="AV212" s="15" t="s">
        <v>226</v>
      </c>
      <c r="AW212" s="15" t="s">
        <v>42</v>
      </c>
      <c r="AX212" s="15" t="s">
        <v>94</v>
      </c>
      <c r="AY212" s="173" t="s">
        <v>219</v>
      </c>
    </row>
    <row r="213" spans="2:65" s="1" customFormat="1" ht="16.5" customHeight="1">
      <c r="B213" s="33"/>
      <c r="C213" s="138" t="s">
        <v>338</v>
      </c>
      <c r="D213" s="138" t="s">
        <v>221</v>
      </c>
      <c r="E213" s="139" t="s">
        <v>1277</v>
      </c>
      <c r="F213" s="140" t="s">
        <v>1278</v>
      </c>
      <c r="G213" s="141" t="s">
        <v>224</v>
      </c>
      <c r="H213" s="142">
        <v>256.38</v>
      </c>
      <c r="I213" s="143"/>
      <c r="J213" s="144">
        <f>ROUND(I213*H213,2)</f>
        <v>0</v>
      </c>
      <c r="K213" s="140" t="s">
        <v>254</v>
      </c>
      <c r="L213" s="33"/>
      <c r="M213" s="145" t="s">
        <v>1</v>
      </c>
      <c r="N213" s="146" t="s">
        <v>52</v>
      </c>
      <c r="P213" s="147">
        <f>O213*H213</f>
        <v>0</v>
      </c>
      <c r="Q213" s="147">
        <v>0</v>
      </c>
      <c r="R213" s="147">
        <f>Q213*H213</f>
        <v>0</v>
      </c>
      <c r="S213" s="147">
        <v>0</v>
      </c>
      <c r="T213" s="148">
        <f>S213*H213</f>
        <v>0</v>
      </c>
      <c r="AR213" s="149" t="s">
        <v>226</v>
      </c>
      <c r="AT213" s="149" t="s">
        <v>221</v>
      </c>
      <c r="AU213" s="149" t="s">
        <v>96</v>
      </c>
      <c r="AY213" s="17" t="s">
        <v>219</v>
      </c>
      <c r="BE213" s="150">
        <f>IF(N213="základní",J213,0)</f>
        <v>0</v>
      </c>
      <c r="BF213" s="150">
        <f>IF(N213="snížená",J213,0)</f>
        <v>0</v>
      </c>
      <c r="BG213" s="150">
        <f>IF(N213="zákl. přenesená",J213,0)</f>
        <v>0</v>
      </c>
      <c r="BH213" s="150">
        <f>IF(N213="sníž. přenesená",J213,0)</f>
        <v>0</v>
      </c>
      <c r="BI213" s="150">
        <f>IF(N213="nulová",J213,0)</f>
        <v>0</v>
      </c>
      <c r="BJ213" s="17" t="s">
        <v>94</v>
      </c>
      <c r="BK213" s="150">
        <f>ROUND(I213*H213,2)</f>
        <v>0</v>
      </c>
      <c r="BL213" s="17" t="s">
        <v>226</v>
      </c>
      <c r="BM213" s="149" t="s">
        <v>1279</v>
      </c>
    </row>
    <row r="214" spans="2:65" s="1" customFormat="1" ht="11.25">
      <c r="B214" s="33"/>
      <c r="D214" s="179" t="s">
        <v>256</v>
      </c>
      <c r="F214" s="180" t="s">
        <v>1280</v>
      </c>
      <c r="I214" s="181"/>
      <c r="L214" s="33"/>
      <c r="M214" s="182"/>
      <c r="T214" s="57"/>
      <c r="AT214" s="17" t="s">
        <v>256</v>
      </c>
      <c r="AU214" s="17" t="s">
        <v>96</v>
      </c>
    </row>
    <row r="215" spans="2:65" s="12" customFormat="1" ht="11.25">
      <c r="B215" s="151"/>
      <c r="D215" s="152" t="s">
        <v>228</v>
      </c>
      <c r="E215" s="153" t="s">
        <v>1</v>
      </c>
      <c r="F215" s="154" t="s">
        <v>1281</v>
      </c>
      <c r="H215" s="153" t="s">
        <v>1</v>
      </c>
      <c r="I215" s="155"/>
      <c r="L215" s="151"/>
      <c r="M215" s="156"/>
      <c r="T215" s="157"/>
      <c r="AT215" s="153" t="s">
        <v>228</v>
      </c>
      <c r="AU215" s="153" t="s">
        <v>96</v>
      </c>
      <c r="AV215" s="12" t="s">
        <v>94</v>
      </c>
      <c r="AW215" s="12" t="s">
        <v>42</v>
      </c>
      <c r="AX215" s="12" t="s">
        <v>87</v>
      </c>
      <c r="AY215" s="153" t="s">
        <v>219</v>
      </c>
    </row>
    <row r="216" spans="2:65" s="12" customFormat="1" ht="11.25">
      <c r="B216" s="151"/>
      <c r="D216" s="152" t="s">
        <v>228</v>
      </c>
      <c r="E216" s="153" t="s">
        <v>1</v>
      </c>
      <c r="F216" s="154" t="s">
        <v>1282</v>
      </c>
      <c r="H216" s="153" t="s">
        <v>1</v>
      </c>
      <c r="I216" s="155"/>
      <c r="L216" s="151"/>
      <c r="M216" s="156"/>
      <c r="T216" s="157"/>
      <c r="AT216" s="153" t="s">
        <v>228</v>
      </c>
      <c r="AU216" s="153" t="s">
        <v>96</v>
      </c>
      <c r="AV216" s="12" t="s">
        <v>94</v>
      </c>
      <c r="AW216" s="12" t="s">
        <v>42</v>
      </c>
      <c r="AX216" s="12" t="s">
        <v>87</v>
      </c>
      <c r="AY216" s="153" t="s">
        <v>219</v>
      </c>
    </row>
    <row r="217" spans="2:65" s="14" customFormat="1" ht="11.25">
      <c r="B217" s="165"/>
      <c r="D217" s="152" t="s">
        <v>228</v>
      </c>
      <c r="E217" s="166" t="s">
        <v>1</v>
      </c>
      <c r="F217" s="167" t="s">
        <v>1283</v>
      </c>
      <c r="H217" s="168">
        <v>55</v>
      </c>
      <c r="I217" s="169"/>
      <c r="L217" s="165"/>
      <c r="M217" s="170"/>
      <c r="T217" s="171"/>
      <c r="AT217" s="166" t="s">
        <v>228</v>
      </c>
      <c r="AU217" s="166" t="s">
        <v>96</v>
      </c>
      <c r="AV217" s="14" t="s">
        <v>96</v>
      </c>
      <c r="AW217" s="14" t="s">
        <v>42</v>
      </c>
      <c r="AX217" s="14" t="s">
        <v>87</v>
      </c>
      <c r="AY217" s="166" t="s">
        <v>219</v>
      </c>
    </row>
    <row r="218" spans="2:65" s="13" customFormat="1" ht="11.25">
      <c r="B218" s="158"/>
      <c r="D218" s="152" t="s">
        <v>228</v>
      </c>
      <c r="E218" s="159" t="s">
        <v>1</v>
      </c>
      <c r="F218" s="160" t="s">
        <v>1284</v>
      </c>
      <c r="H218" s="161">
        <v>55</v>
      </c>
      <c r="I218" s="162"/>
      <c r="L218" s="158"/>
      <c r="M218" s="163"/>
      <c r="T218" s="164"/>
      <c r="AT218" s="159" t="s">
        <v>228</v>
      </c>
      <c r="AU218" s="159" t="s">
        <v>96</v>
      </c>
      <c r="AV218" s="13" t="s">
        <v>236</v>
      </c>
      <c r="AW218" s="13" t="s">
        <v>42</v>
      </c>
      <c r="AX218" s="13" t="s">
        <v>87</v>
      </c>
      <c r="AY218" s="159" t="s">
        <v>219</v>
      </c>
    </row>
    <row r="219" spans="2:65" s="14" customFormat="1" ht="11.25">
      <c r="B219" s="165"/>
      <c r="D219" s="152" t="s">
        <v>228</v>
      </c>
      <c r="E219" s="166" t="s">
        <v>1</v>
      </c>
      <c r="F219" s="167" t="s">
        <v>1285</v>
      </c>
      <c r="H219" s="168">
        <v>1.04</v>
      </c>
      <c r="I219" s="169"/>
      <c r="L219" s="165"/>
      <c r="M219" s="170"/>
      <c r="T219" s="171"/>
      <c r="AT219" s="166" t="s">
        <v>228</v>
      </c>
      <c r="AU219" s="166" t="s">
        <v>96</v>
      </c>
      <c r="AV219" s="14" t="s">
        <v>96</v>
      </c>
      <c r="AW219" s="14" t="s">
        <v>42</v>
      </c>
      <c r="AX219" s="14" t="s">
        <v>87</v>
      </c>
      <c r="AY219" s="166" t="s">
        <v>219</v>
      </c>
    </row>
    <row r="220" spans="2:65" s="14" customFormat="1" ht="11.25">
      <c r="B220" s="165"/>
      <c r="D220" s="152" t="s">
        <v>228</v>
      </c>
      <c r="E220" s="166" t="s">
        <v>1</v>
      </c>
      <c r="F220" s="167" t="s">
        <v>1286</v>
      </c>
      <c r="H220" s="168">
        <v>200.34</v>
      </c>
      <c r="I220" s="169"/>
      <c r="L220" s="165"/>
      <c r="M220" s="170"/>
      <c r="T220" s="171"/>
      <c r="AT220" s="166" t="s">
        <v>228</v>
      </c>
      <c r="AU220" s="166" t="s">
        <v>96</v>
      </c>
      <c r="AV220" s="14" t="s">
        <v>96</v>
      </c>
      <c r="AW220" s="14" t="s">
        <v>42</v>
      </c>
      <c r="AX220" s="14" t="s">
        <v>87</v>
      </c>
      <c r="AY220" s="166" t="s">
        <v>219</v>
      </c>
    </row>
    <row r="221" spans="2:65" s="15" customFormat="1" ht="11.25">
      <c r="B221" s="172"/>
      <c r="D221" s="152" t="s">
        <v>228</v>
      </c>
      <c r="E221" s="173" t="s">
        <v>1188</v>
      </c>
      <c r="F221" s="174" t="s">
        <v>262</v>
      </c>
      <c r="H221" s="175">
        <v>256.38</v>
      </c>
      <c r="I221" s="176"/>
      <c r="L221" s="172"/>
      <c r="M221" s="177"/>
      <c r="T221" s="178"/>
      <c r="AT221" s="173" t="s">
        <v>228</v>
      </c>
      <c r="AU221" s="173" t="s">
        <v>96</v>
      </c>
      <c r="AV221" s="15" t="s">
        <v>226</v>
      </c>
      <c r="AW221" s="15" t="s">
        <v>42</v>
      </c>
      <c r="AX221" s="15" t="s">
        <v>94</v>
      </c>
      <c r="AY221" s="173" t="s">
        <v>219</v>
      </c>
    </row>
    <row r="222" spans="2:65" s="11" customFormat="1" ht="22.9" customHeight="1">
      <c r="B222" s="126"/>
      <c r="D222" s="127" t="s">
        <v>86</v>
      </c>
      <c r="E222" s="136" t="s">
        <v>226</v>
      </c>
      <c r="F222" s="136" t="s">
        <v>1287</v>
      </c>
      <c r="I222" s="129"/>
      <c r="J222" s="137">
        <f>BK222</f>
        <v>0</v>
      </c>
      <c r="L222" s="126"/>
      <c r="M222" s="131"/>
      <c r="P222" s="132">
        <f>SUM(P223:P236)</f>
        <v>0</v>
      </c>
      <c r="R222" s="132">
        <f>SUM(R223:R236)</f>
        <v>21.025362399999999</v>
      </c>
      <c r="T222" s="133">
        <f>SUM(T223:T236)</f>
        <v>0</v>
      </c>
      <c r="AR222" s="127" t="s">
        <v>94</v>
      </c>
      <c r="AT222" s="134" t="s">
        <v>86</v>
      </c>
      <c r="AU222" s="134" t="s">
        <v>94</v>
      </c>
      <c r="AY222" s="127" t="s">
        <v>219</v>
      </c>
      <c r="BK222" s="135">
        <f>SUM(BK223:BK236)</f>
        <v>0</v>
      </c>
    </row>
    <row r="223" spans="2:65" s="1" customFormat="1" ht="16.5" customHeight="1">
      <c r="B223" s="33"/>
      <c r="C223" s="138" t="s">
        <v>345</v>
      </c>
      <c r="D223" s="138" t="s">
        <v>221</v>
      </c>
      <c r="E223" s="139" t="s">
        <v>1288</v>
      </c>
      <c r="F223" s="140" t="s">
        <v>1289</v>
      </c>
      <c r="G223" s="141" t="s">
        <v>272</v>
      </c>
      <c r="H223" s="142">
        <v>11.12</v>
      </c>
      <c r="I223" s="143"/>
      <c r="J223" s="144">
        <f>ROUND(I223*H223,2)</f>
        <v>0</v>
      </c>
      <c r="K223" s="140" t="s">
        <v>254</v>
      </c>
      <c r="L223" s="33"/>
      <c r="M223" s="145" t="s">
        <v>1</v>
      </c>
      <c r="N223" s="146" t="s">
        <v>52</v>
      </c>
      <c r="P223" s="147">
        <f>O223*H223</f>
        <v>0</v>
      </c>
      <c r="Q223" s="147">
        <v>1.8907700000000001</v>
      </c>
      <c r="R223" s="147">
        <f>Q223*H223</f>
        <v>21.025362399999999</v>
      </c>
      <c r="S223" s="147">
        <v>0</v>
      </c>
      <c r="T223" s="148">
        <f>S223*H223</f>
        <v>0</v>
      </c>
      <c r="AR223" s="149" t="s">
        <v>226</v>
      </c>
      <c r="AT223" s="149" t="s">
        <v>221</v>
      </c>
      <c r="AU223" s="149" t="s">
        <v>96</v>
      </c>
      <c r="AY223" s="17" t="s">
        <v>219</v>
      </c>
      <c r="BE223" s="150">
        <f>IF(N223="základní",J223,0)</f>
        <v>0</v>
      </c>
      <c r="BF223" s="150">
        <f>IF(N223="snížená",J223,0)</f>
        <v>0</v>
      </c>
      <c r="BG223" s="150">
        <f>IF(N223="zákl. přenesená",J223,0)</f>
        <v>0</v>
      </c>
      <c r="BH223" s="150">
        <f>IF(N223="sníž. přenesená",J223,0)</f>
        <v>0</v>
      </c>
      <c r="BI223" s="150">
        <f>IF(N223="nulová",J223,0)</f>
        <v>0</v>
      </c>
      <c r="BJ223" s="17" t="s">
        <v>94</v>
      </c>
      <c r="BK223" s="150">
        <f>ROUND(I223*H223,2)</f>
        <v>0</v>
      </c>
      <c r="BL223" s="17" t="s">
        <v>226</v>
      </c>
      <c r="BM223" s="149" t="s">
        <v>1290</v>
      </c>
    </row>
    <row r="224" spans="2:65" s="1" customFormat="1" ht="11.25">
      <c r="B224" s="33"/>
      <c r="D224" s="179" t="s">
        <v>256</v>
      </c>
      <c r="F224" s="180" t="s">
        <v>1291</v>
      </c>
      <c r="I224" s="181"/>
      <c r="L224" s="33"/>
      <c r="M224" s="182"/>
      <c r="T224" s="57"/>
      <c r="AT224" s="17" t="s">
        <v>256</v>
      </c>
      <c r="AU224" s="17" t="s">
        <v>96</v>
      </c>
    </row>
    <row r="225" spans="2:65" s="12" customFormat="1" ht="11.25">
      <c r="B225" s="151"/>
      <c r="D225" s="152" t="s">
        <v>228</v>
      </c>
      <c r="E225" s="153" t="s">
        <v>1</v>
      </c>
      <c r="F225" s="154" t="s">
        <v>1210</v>
      </c>
      <c r="H225" s="153" t="s">
        <v>1</v>
      </c>
      <c r="I225" s="155"/>
      <c r="L225" s="151"/>
      <c r="M225" s="156"/>
      <c r="T225" s="157"/>
      <c r="AT225" s="153" t="s">
        <v>228</v>
      </c>
      <c r="AU225" s="153" t="s">
        <v>96</v>
      </c>
      <c r="AV225" s="12" t="s">
        <v>94</v>
      </c>
      <c r="AW225" s="12" t="s">
        <v>42</v>
      </c>
      <c r="AX225" s="12" t="s">
        <v>87</v>
      </c>
      <c r="AY225" s="153" t="s">
        <v>219</v>
      </c>
    </row>
    <row r="226" spans="2:65" s="12" customFormat="1" ht="11.25">
      <c r="B226" s="151"/>
      <c r="D226" s="152" t="s">
        <v>228</v>
      </c>
      <c r="E226" s="153" t="s">
        <v>1</v>
      </c>
      <c r="F226" s="154" t="s">
        <v>1292</v>
      </c>
      <c r="H226" s="153" t="s">
        <v>1</v>
      </c>
      <c r="I226" s="155"/>
      <c r="L226" s="151"/>
      <c r="M226" s="156"/>
      <c r="T226" s="157"/>
      <c r="AT226" s="153" t="s">
        <v>228</v>
      </c>
      <c r="AU226" s="153" t="s">
        <v>96</v>
      </c>
      <c r="AV226" s="12" t="s">
        <v>94</v>
      </c>
      <c r="AW226" s="12" t="s">
        <v>42</v>
      </c>
      <c r="AX226" s="12" t="s">
        <v>87</v>
      </c>
      <c r="AY226" s="153" t="s">
        <v>219</v>
      </c>
    </row>
    <row r="227" spans="2:65" s="14" customFormat="1" ht="11.25">
      <c r="B227" s="165"/>
      <c r="D227" s="152" t="s">
        <v>228</v>
      </c>
      <c r="E227" s="166" t="s">
        <v>1</v>
      </c>
      <c r="F227" s="167" t="s">
        <v>1293</v>
      </c>
      <c r="H227" s="168">
        <v>6.96</v>
      </c>
      <c r="I227" s="169"/>
      <c r="L227" s="165"/>
      <c r="M227" s="170"/>
      <c r="T227" s="171"/>
      <c r="AT227" s="166" t="s">
        <v>228</v>
      </c>
      <c r="AU227" s="166" t="s">
        <v>96</v>
      </c>
      <c r="AV227" s="14" t="s">
        <v>96</v>
      </c>
      <c r="AW227" s="14" t="s">
        <v>42</v>
      </c>
      <c r="AX227" s="14" t="s">
        <v>87</v>
      </c>
      <c r="AY227" s="166" t="s">
        <v>219</v>
      </c>
    </row>
    <row r="228" spans="2:65" s="12" customFormat="1" ht="11.25">
      <c r="B228" s="151"/>
      <c r="D228" s="152" t="s">
        <v>228</v>
      </c>
      <c r="E228" s="153" t="s">
        <v>1</v>
      </c>
      <c r="F228" s="154" t="s">
        <v>1294</v>
      </c>
      <c r="H228" s="153" t="s">
        <v>1</v>
      </c>
      <c r="I228" s="155"/>
      <c r="L228" s="151"/>
      <c r="M228" s="156"/>
      <c r="T228" s="157"/>
      <c r="AT228" s="153" t="s">
        <v>228</v>
      </c>
      <c r="AU228" s="153" t="s">
        <v>96</v>
      </c>
      <c r="AV228" s="12" t="s">
        <v>94</v>
      </c>
      <c r="AW228" s="12" t="s">
        <v>42</v>
      </c>
      <c r="AX228" s="12" t="s">
        <v>87</v>
      </c>
      <c r="AY228" s="153" t="s">
        <v>219</v>
      </c>
    </row>
    <row r="229" spans="2:65" s="14" customFormat="1" ht="11.25">
      <c r="B229" s="165"/>
      <c r="D229" s="152" t="s">
        <v>228</v>
      </c>
      <c r="E229" s="166" t="s">
        <v>1</v>
      </c>
      <c r="F229" s="167" t="s">
        <v>1295</v>
      </c>
      <c r="H229" s="168">
        <v>4.16</v>
      </c>
      <c r="I229" s="169"/>
      <c r="L229" s="165"/>
      <c r="M229" s="170"/>
      <c r="T229" s="171"/>
      <c r="AT229" s="166" t="s">
        <v>228</v>
      </c>
      <c r="AU229" s="166" t="s">
        <v>96</v>
      </c>
      <c r="AV229" s="14" t="s">
        <v>96</v>
      </c>
      <c r="AW229" s="14" t="s">
        <v>42</v>
      </c>
      <c r="AX229" s="14" t="s">
        <v>87</v>
      </c>
      <c r="AY229" s="166" t="s">
        <v>219</v>
      </c>
    </row>
    <row r="230" spans="2:65" s="13" customFormat="1" ht="11.25">
      <c r="B230" s="158"/>
      <c r="D230" s="152" t="s">
        <v>228</v>
      </c>
      <c r="E230" s="159" t="s">
        <v>1296</v>
      </c>
      <c r="F230" s="160" t="s">
        <v>1297</v>
      </c>
      <c r="H230" s="161">
        <v>11.12</v>
      </c>
      <c r="I230" s="162"/>
      <c r="L230" s="158"/>
      <c r="M230" s="163"/>
      <c r="T230" s="164"/>
      <c r="AT230" s="159" t="s">
        <v>228</v>
      </c>
      <c r="AU230" s="159" t="s">
        <v>96</v>
      </c>
      <c r="AV230" s="13" t="s">
        <v>236</v>
      </c>
      <c r="AW230" s="13" t="s">
        <v>42</v>
      </c>
      <c r="AX230" s="13" t="s">
        <v>94</v>
      </c>
      <c r="AY230" s="159" t="s">
        <v>219</v>
      </c>
    </row>
    <row r="231" spans="2:65" s="1" customFormat="1" ht="21.75" customHeight="1">
      <c r="B231" s="33"/>
      <c r="C231" s="138" t="s">
        <v>352</v>
      </c>
      <c r="D231" s="138" t="s">
        <v>221</v>
      </c>
      <c r="E231" s="139" t="s">
        <v>1298</v>
      </c>
      <c r="F231" s="140" t="s">
        <v>1299</v>
      </c>
      <c r="G231" s="141" t="s">
        <v>224</v>
      </c>
      <c r="H231" s="142">
        <v>262</v>
      </c>
      <c r="I231" s="143"/>
      <c r="J231" s="144">
        <f>ROUND(I231*H231,2)</f>
        <v>0</v>
      </c>
      <c r="K231" s="140" t="s">
        <v>225</v>
      </c>
      <c r="L231" s="33"/>
      <c r="M231" s="145" t="s">
        <v>1</v>
      </c>
      <c r="N231" s="146" t="s">
        <v>52</v>
      </c>
      <c r="P231" s="147">
        <f>O231*H231</f>
        <v>0</v>
      </c>
      <c r="Q231" s="147">
        <v>0</v>
      </c>
      <c r="R231" s="147">
        <f>Q231*H231</f>
        <v>0</v>
      </c>
      <c r="S231" s="147">
        <v>0</v>
      </c>
      <c r="T231" s="148">
        <f>S231*H231</f>
        <v>0</v>
      </c>
      <c r="AR231" s="149" t="s">
        <v>226</v>
      </c>
      <c r="AT231" s="149" t="s">
        <v>221</v>
      </c>
      <c r="AU231" s="149" t="s">
        <v>96</v>
      </c>
      <c r="AY231" s="17" t="s">
        <v>219</v>
      </c>
      <c r="BE231" s="150">
        <f>IF(N231="základní",J231,0)</f>
        <v>0</v>
      </c>
      <c r="BF231" s="150">
        <f>IF(N231="snížená",J231,0)</f>
        <v>0</v>
      </c>
      <c r="BG231" s="150">
        <f>IF(N231="zákl. přenesená",J231,0)</f>
        <v>0</v>
      </c>
      <c r="BH231" s="150">
        <f>IF(N231="sníž. přenesená",J231,0)</f>
        <v>0</v>
      </c>
      <c r="BI231" s="150">
        <f>IF(N231="nulová",J231,0)</f>
        <v>0</v>
      </c>
      <c r="BJ231" s="17" t="s">
        <v>94</v>
      </c>
      <c r="BK231" s="150">
        <f>ROUND(I231*H231,2)</f>
        <v>0</v>
      </c>
      <c r="BL231" s="17" t="s">
        <v>226</v>
      </c>
      <c r="BM231" s="149" t="s">
        <v>1300</v>
      </c>
    </row>
    <row r="232" spans="2:65" s="12" customFormat="1" ht="11.25">
      <c r="B232" s="151"/>
      <c r="D232" s="152" t="s">
        <v>228</v>
      </c>
      <c r="E232" s="153" t="s">
        <v>1</v>
      </c>
      <c r="F232" s="154" t="s">
        <v>1301</v>
      </c>
      <c r="H232" s="153" t="s">
        <v>1</v>
      </c>
      <c r="I232" s="155"/>
      <c r="L232" s="151"/>
      <c r="M232" s="156"/>
      <c r="T232" s="157"/>
      <c r="AT232" s="153" t="s">
        <v>228</v>
      </c>
      <c r="AU232" s="153" t="s">
        <v>96</v>
      </c>
      <c r="AV232" s="12" t="s">
        <v>94</v>
      </c>
      <c r="AW232" s="12" t="s">
        <v>42</v>
      </c>
      <c r="AX232" s="12" t="s">
        <v>87</v>
      </c>
      <c r="AY232" s="153" t="s">
        <v>219</v>
      </c>
    </row>
    <row r="233" spans="2:65" s="12" customFormat="1" ht="11.25">
      <c r="B233" s="151"/>
      <c r="D233" s="152" t="s">
        <v>228</v>
      </c>
      <c r="E233" s="153" t="s">
        <v>1</v>
      </c>
      <c r="F233" s="154" t="s">
        <v>1302</v>
      </c>
      <c r="H233" s="153" t="s">
        <v>1</v>
      </c>
      <c r="I233" s="155"/>
      <c r="L233" s="151"/>
      <c r="M233" s="156"/>
      <c r="T233" s="157"/>
      <c r="AT233" s="153" t="s">
        <v>228</v>
      </c>
      <c r="AU233" s="153" t="s">
        <v>96</v>
      </c>
      <c r="AV233" s="12" t="s">
        <v>94</v>
      </c>
      <c r="AW233" s="12" t="s">
        <v>42</v>
      </c>
      <c r="AX233" s="12" t="s">
        <v>87</v>
      </c>
      <c r="AY233" s="153" t="s">
        <v>219</v>
      </c>
    </row>
    <row r="234" spans="2:65" s="14" customFormat="1" ht="11.25">
      <c r="B234" s="165"/>
      <c r="D234" s="152" t="s">
        <v>228</v>
      </c>
      <c r="E234" s="166" t="s">
        <v>1</v>
      </c>
      <c r="F234" s="167" t="s">
        <v>1303</v>
      </c>
      <c r="H234" s="168">
        <v>62</v>
      </c>
      <c r="I234" s="169"/>
      <c r="L234" s="165"/>
      <c r="M234" s="170"/>
      <c r="T234" s="171"/>
      <c r="AT234" s="166" t="s">
        <v>228</v>
      </c>
      <c r="AU234" s="166" t="s">
        <v>96</v>
      </c>
      <c r="AV234" s="14" t="s">
        <v>96</v>
      </c>
      <c r="AW234" s="14" t="s">
        <v>42</v>
      </c>
      <c r="AX234" s="14" t="s">
        <v>87</v>
      </c>
      <c r="AY234" s="166" t="s">
        <v>219</v>
      </c>
    </row>
    <row r="235" spans="2:65" s="14" customFormat="1" ht="11.25">
      <c r="B235" s="165"/>
      <c r="D235" s="152" t="s">
        <v>228</v>
      </c>
      <c r="E235" s="166" t="s">
        <v>1</v>
      </c>
      <c r="F235" s="167" t="s">
        <v>1304</v>
      </c>
      <c r="H235" s="168">
        <v>200</v>
      </c>
      <c r="I235" s="169"/>
      <c r="L235" s="165"/>
      <c r="M235" s="170"/>
      <c r="T235" s="171"/>
      <c r="AT235" s="166" t="s">
        <v>228</v>
      </c>
      <c r="AU235" s="166" t="s">
        <v>96</v>
      </c>
      <c r="AV235" s="14" t="s">
        <v>96</v>
      </c>
      <c r="AW235" s="14" t="s">
        <v>42</v>
      </c>
      <c r="AX235" s="14" t="s">
        <v>87</v>
      </c>
      <c r="AY235" s="166" t="s">
        <v>219</v>
      </c>
    </row>
    <row r="236" spans="2:65" s="15" customFormat="1" ht="11.25">
      <c r="B236" s="172"/>
      <c r="D236" s="152" t="s">
        <v>228</v>
      </c>
      <c r="E236" s="173" t="s">
        <v>1</v>
      </c>
      <c r="F236" s="174" t="s">
        <v>262</v>
      </c>
      <c r="H236" s="175">
        <v>262</v>
      </c>
      <c r="I236" s="176"/>
      <c r="L236" s="172"/>
      <c r="M236" s="177"/>
      <c r="T236" s="178"/>
      <c r="AT236" s="173" t="s">
        <v>228</v>
      </c>
      <c r="AU236" s="173" t="s">
        <v>96</v>
      </c>
      <c r="AV236" s="15" t="s">
        <v>226</v>
      </c>
      <c r="AW236" s="15" t="s">
        <v>42</v>
      </c>
      <c r="AX236" s="15" t="s">
        <v>94</v>
      </c>
      <c r="AY236" s="173" t="s">
        <v>219</v>
      </c>
    </row>
    <row r="237" spans="2:65" s="11" customFormat="1" ht="22.9" customHeight="1">
      <c r="B237" s="126"/>
      <c r="D237" s="127" t="s">
        <v>86</v>
      </c>
      <c r="E237" s="136" t="s">
        <v>269</v>
      </c>
      <c r="F237" s="136" t="s">
        <v>757</v>
      </c>
      <c r="I237" s="129"/>
      <c r="J237" s="137">
        <f>BK237</f>
        <v>0</v>
      </c>
      <c r="L237" s="126"/>
      <c r="M237" s="131"/>
      <c r="P237" s="132">
        <f>SUM(P238:P321)</f>
        <v>0</v>
      </c>
      <c r="R237" s="132">
        <f>SUM(R238:R321)</f>
        <v>283.66868200000005</v>
      </c>
      <c r="T237" s="133">
        <f>SUM(T238:T321)</f>
        <v>0</v>
      </c>
      <c r="AR237" s="127" t="s">
        <v>94</v>
      </c>
      <c r="AT237" s="134" t="s">
        <v>86</v>
      </c>
      <c r="AU237" s="134" t="s">
        <v>94</v>
      </c>
      <c r="AY237" s="127" t="s">
        <v>219</v>
      </c>
      <c r="BK237" s="135">
        <f>SUM(BK238:BK321)</f>
        <v>0</v>
      </c>
    </row>
    <row r="238" spans="2:65" s="1" customFormat="1" ht="16.5" customHeight="1">
      <c r="B238" s="33"/>
      <c r="C238" s="138" t="s">
        <v>359</v>
      </c>
      <c r="D238" s="138" t="s">
        <v>221</v>
      </c>
      <c r="E238" s="139" t="s">
        <v>1305</v>
      </c>
      <c r="F238" s="140" t="s">
        <v>1306</v>
      </c>
      <c r="G238" s="141" t="s">
        <v>224</v>
      </c>
      <c r="H238" s="142">
        <v>353.38</v>
      </c>
      <c r="I238" s="143"/>
      <c r="J238" s="144">
        <f>ROUND(I238*H238,2)</f>
        <v>0</v>
      </c>
      <c r="K238" s="140" t="s">
        <v>254</v>
      </c>
      <c r="L238" s="33"/>
      <c r="M238" s="145" t="s">
        <v>1</v>
      </c>
      <c r="N238" s="146" t="s">
        <v>52</v>
      </c>
      <c r="P238" s="147">
        <f>O238*H238</f>
        <v>0</v>
      </c>
      <c r="Q238" s="147">
        <v>0.115</v>
      </c>
      <c r="R238" s="147">
        <f>Q238*H238</f>
        <v>40.6387</v>
      </c>
      <c r="S238" s="147">
        <v>0</v>
      </c>
      <c r="T238" s="148">
        <f>S238*H238</f>
        <v>0</v>
      </c>
      <c r="AR238" s="149" t="s">
        <v>226</v>
      </c>
      <c r="AT238" s="149" t="s">
        <v>221</v>
      </c>
      <c r="AU238" s="149" t="s">
        <v>96</v>
      </c>
      <c r="AY238" s="17" t="s">
        <v>219</v>
      </c>
      <c r="BE238" s="150">
        <f>IF(N238="základní",J238,0)</f>
        <v>0</v>
      </c>
      <c r="BF238" s="150">
        <f>IF(N238="snížená",J238,0)</f>
        <v>0</v>
      </c>
      <c r="BG238" s="150">
        <f>IF(N238="zákl. přenesená",J238,0)</f>
        <v>0</v>
      </c>
      <c r="BH238" s="150">
        <f>IF(N238="sníž. přenesená",J238,0)</f>
        <v>0</v>
      </c>
      <c r="BI238" s="150">
        <f>IF(N238="nulová",J238,0)</f>
        <v>0</v>
      </c>
      <c r="BJ238" s="17" t="s">
        <v>94</v>
      </c>
      <c r="BK238" s="150">
        <f>ROUND(I238*H238,2)</f>
        <v>0</v>
      </c>
      <c r="BL238" s="17" t="s">
        <v>226</v>
      </c>
      <c r="BM238" s="149" t="s">
        <v>1307</v>
      </c>
    </row>
    <row r="239" spans="2:65" s="1" customFormat="1" ht="11.25">
      <c r="B239" s="33"/>
      <c r="D239" s="179" t="s">
        <v>256</v>
      </c>
      <c r="F239" s="180" t="s">
        <v>1308</v>
      </c>
      <c r="I239" s="181"/>
      <c r="L239" s="33"/>
      <c r="M239" s="182"/>
      <c r="T239" s="57"/>
      <c r="AT239" s="17" t="s">
        <v>256</v>
      </c>
      <c r="AU239" s="17" t="s">
        <v>96</v>
      </c>
    </row>
    <row r="240" spans="2:65" s="12" customFormat="1" ht="11.25">
      <c r="B240" s="151"/>
      <c r="D240" s="152" t="s">
        <v>228</v>
      </c>
      <c r="E240" s="153" t="s">
        <v>1</v>
      </c>
      <c r="F240" s="154" t="s">
        <v>1309</v>
      </c>
      <c r="H240" s="153" t="s">
        <v>1</v>
      </c>
      <c r="I240" s="155"/>
      <c r="L240" s="151"/>
      <c r="M240" s="156"/>
      <c r="T240" s="157"/>
      <c r="AT240" s="153" t="s">
        <v>228</v>
      </c>
      <c r="AU240" s="153" t="s">
        <v>96</v>
      </c>
      <c r="AV240" s="12" t="s">
        <v>94</v>
      </c>
      <c r="AW240" s="12" t="s">
        <v>42</v>
      </c>
      <c r="AX240" s="12" t="s">
        <v>87</v>
      </c>
      <c r="AY240" s="153" t="s">
        <v>219</v>
      </c>
    </row>
    <row r="241" spans="2:65" s="14" customFormat="1" ht="11.25">
      <c r="B241" s="165"/>
      <c r="D241" s="152" t="s">
        <v>228</v>
      </c>
      <c r="E241" s="166" t="s">
        <v>1</v>
      </c>
      <c r="F241" s="167" t="s">
        <v>1310</v>
      </c>
      <c r="H241" s="168">
        <v>62</v>
      </c>
      <c r="I241" s="169"/>
      <c r="L241" s="165"/>
      <c r="M241" s="170"/>
      <c r="T241" s="171"/>
      <c r="AT241" s="166" t="s">
        <v>228</v>
      </c>
      <c r="AU241" s="166" t="s">
        <v>96</v>
      </c>
      <c r="AV241" s="14" t="s">
        <v>96</v>
      </c>
      <c r="AW241" s="14" t="s">
        <v>42</v>
      </c>
      <c r="AX241" s="14" t="s">
        <v>87</v>
      </c>
      <c r="AY241" s="166" t="s">
        <v>219</v>
      </c>
    </row>
    <row r="242" spans="2:65" s="14" customFormat="1" ht="11.25">
      <c r="B242" s="165"/>
      <c r="D242" s="152" t="s">
        <v>228</v>
      </c>
      <c r="E242" s="166" t="s">
        <v>1</v>
      </c>
      <c r="F242" s="167" t="s">
        <v>1311</v>
      </c>
      <c r="H242" s="168">
        <v>78</v>
      </c>
      <c r="I242" s="169"/>
      <c r="L242" s="165"/>
      <c r="M242" s="170"/>
      <c r="T242" s="171"/>
      <c r="AT242" s="166" t="s">
        <v>228</v>
      </c>
      <c r="AU242" s="166" t="s">
        <v>96</v>
      </c>
      <c r="AV242" s="14" t="s">
        <v>96</v>
      </c>
      <c r="AW242" s="14" t="s">
        <v>42</v>
      </c>
      <c r="AX242" s="14" t="s">
        <v>87</v>
      </c>
      <c r="AY242" s="166" t="s">
        <v>219</v>
      </c>
    </row>
    <row r="243" spans="2:65" s="14" customFormat="1" ht="11.25">
      <c r="B243" s="165"/>
      <c r="D243" s="152" t="s">
        <v>228</v>
      </c>
      <c r="E243" s="166" t="s">
        <v>1</v>
      </c>
      <c r="F243" s="167" t="s">
        <v>1312</v>
      </c>
      <c r="H243" s="168">
        <v>12</v>
      </c>
      <c r="I243" s="169"/>
      <c r="L243" s="165"/>
      <c r="M243" s="170"/>
      <c r="T243" s="171"/>
      <c r="AT243" s="166" t="s">
        <v>228</v>
      </c>
      <c r="AU243" s="166" t="s">
        <v>96</v>
      </c>
      <c r="AV243" s="14" t="s">
        <v>96</v>
      </c>
      <c r="AW243" s="14" t="s">
        <v>42</v>
      </c>
      <c r="AX243" s="14" t="s">
        <v>87</v>
      </c>
      <c r="AY243" s="166" t="s">
        <v>219</v>
      </c>
    </row>
    <row r="244" spans="2:65" s="14" customFormat="1" ht="11.25">
      <c r="B244" s="165"/>
      <c r="D244" s="152" t="s">
        <v>228</v>
      </c>
      <c r="E244" s="166" t="s">
        <v>1</v>
      </c>
      <c r="F244" s="167" t="s">
        <v>1313</v>
      </c>
      <c r="H244" s="168">
        <v>1.04</v>
      </c>
      <c r="I244" s="169"/>
      <c r="L244" s="165"/>
      <c r="M244" s="170"/>
      <c r="T244" s="171"/>
      <c r="AT244" s="166" t="s">
        <v>228</v>
      </c>
      <c r="AU244" s="166" t="s">
        <v>96</v>
      </c>
      <c r="AV244" s="14" t="s">
        <v>96</v>
      </c>
      <c r="AW244" s="14" t="s">
        <v>42</v>
      </c>
      <c r="AX244" s="14" t="s">
        <v>87</v>
      </c>
      <c r="AY244" s="166" t="s">
        <v>219</v>
      </c>
    </row>
    <row r="245" spans="2:65" s="14" customFormat="1" ht="11.25">
      <c r="B245" s="165"/>
      <c r="D245" s="152" t="s">
        <v>228</v>
      </c>
      <c r="E245" s="166" t="s">
        <v>1</v>
      </c>
      <c r="F245" s="167" t="s">
        <v>1314</v>
      </c>
      <c r="H245" s="168">
        <v>200.34</v>
      </c>
      <c r="I245" s="169"/>
      <c r="L245" s="165"/>
      <c r="M245" s="170"/>
      <c r="T245" s="171"/>
      <c r="AT245" s="166" t="s">
        <v>228</v>
      </c>
      <c r="AU245" s="166" t="s">
        <v>96</v>
      </c>
      <c r="AV245" s="14" t="s">
        <v>96</v>
      </c>
      <c r="AW245" s="14" t="s">
        <v>42</v>
      </c>
      <c r="AX245" s="14" t="s">
        <v>87</v>
      </c>
      <c r="AY245" s="166" t="s">
        <v>219</v>
      </c>
    </row>
    <row r="246" spans="2:65" s="15" customFormat="1" ht="11.25">
      <c r="B246" s="172"/>
      <c r="D246" s="152" t="s">
        <v>228</v>
      </c>
      <c r="E246" s="173" t="s">
        <v>1</v>
      </c>
      <c r="F246" s="174" t="s">
        <v>262</v>
      </c>
      <c r="H246" s="175">
        <v>353.38</v>
      </c>
      <c r="I246" s="176"/>
      <c r="L246" s="172"/>
      <c r="M246" s="177"/>
      <c r="T246" s="178"/>
      <c r="AT246" s="173" t="s">
        <v>228</v>
      </c>
      <c r="AU246" s="173" t="s">
        <v>96</v>
      </c>
      <c r="AV246" s="15" t="s">
        <v>226</v>
      </c>
      <c r="AW246" s="15" t="s">
        <v>42</v>
      </c>
      <c r="AX246" s="15" t="s">
        <v>94</v>
      </c>
      <c r="AY246" s="173" t="s">
        <v>219</v>
      </c>
    </row>
    <row r="247" spans="2:65" s="1" customFormat="1" ht="16.5" customHeight="1">
      <c r="B247" s="33"/>
      <c r="C247" s="138" t="s">
        <v>366</v>
      </c>
      <c r="D247" s="138" t="s">
        <v>221</v>
      </c>
      <c r="E247" s="139" t="s">
        <v>1315</v>
      </c>
      <c r="F247" s="140" t="s">
        <v>1316</v>
      </c>
      <c r="G247" s="141" t="s">
        <v>224</v>
      </c>
      <c r="H247" s="142">
        <v>400</v>
      </c>
      <c r="I247" s="143"/>
      <c r="J247" s="144">
        <f>ROUND(I247*H247,2)</f>
        <v>0</v>
      </c>
      <c r="K247" s="140" t="s">
        <v>254</v>
      </c>
      <c r="L247" s="33"/>
      <c r="M247" s="145" t="s">
        <v>1</v>
      </c>
      <c r="N247" s="146" t="s">
        <v>52</v>
      </c>
      <c r="P247" s="147">
        <f>O247*H247</f>
        <v>0</v>
      </c>
      <c r="Q247" s="147">
        <v>0</v>
      </c>
      <c r="R247" s="147">
        <f>Q247*H247</f>
        <v>0</v>
      </c>
      <c r="S247" s="147">
        <v>0</v>
      </c>
      <c r="T247" s="148">
        <f>S247*H247</f>
        <v>0</v>
      </c>
      <c r="AR247" s="149" t="s">
        <v>226</v>
      </c>
      <c r="AT247" s="149" t="s">
        <v>221</v>
      </c>
      <c r="AU247" s="149" t="s">
        <v>96</v>
      </c>
      <c r="AY247" s="17" t="s">
        <v>219</v>
      </c>
      <c r="BE247" s="150">
        <f>IF(N247="základní",J247,0)</f>
        <v>0</v>
      </c>
      <c r="BF247" s="150">
        <f>IF(N247="snížená",J247,0)</f>
        <v>0</v>
      </c>
      <c r="BG247" s="150">
        <f>IF(N247="zákl. přenesená",J247,0)</f>
        <v>0</v>
      </c>
      <c r="BH247" s="150">
        <f>IF(N247="sníž. přenesená",J247,0)</f>
        <v>0</v>
      </c>
      <c r="BI247" s="150">
        <f>IF(N247="nulová",J247,0)</f>
        <v>0</v>
      </c>
      <c r="BJ247" s="17" t="s">
        <v>94</v>
      </c>
      <c r="BK247" s="150">
        <f>ROUND(I247*H247,2)</f>
        <v>0</v>
      </c>
      <c r="BL247" s="17" t="s">
        <v>226</v>
      </c>
      <c r="BM247" s="149" t="s">
        <v>1317</v>
      </c>
    </row>
    <row r="248" spans="2:65" s="1" customFormat="1" ht="11.25">
      <c r="B248" s="33"/>
      <c r="D248" s="179" t="s">
        <v>256</v>
      </c>
      <c r="F248" s="180" t="s">
        <v>1318</v>
      </c>
      <c r="I248" s="181"/>
      <c r="L248" s="33"/>
      <c r="M248" s="182"/>
      <c r="T248" s="57"/>
      <c r="AT248" s="17" t="s">
        <v>256</v>
      </c>
      <c r="AU248" s="17" t="s">
        <v>96</v>
      </c>
    </row>
    <row r="249" spans="2:65" s="12" customFormat="1" ht="11.25">
      <c r="B249" s="151"/>
      <c r="D249" s="152" t="s">
        <v>228</v>
      </c>
      <c r="E249" s="153" t="s">
        <v>1</v>
      </c>
      <c r="F249" s="154" t="s">
        <v>1319</v>
      </c>
      <c r="H249" s="153" t="s">
        <v>1</v>
      </c>
      <c r="I249" s="155"/>
      <c r="L249" s="151"/>
      <c r="M249" s="156"/>
      <c r="T249" s="157"/>
      <c r="AT249" s="153" t="s">
        <v>228</v>
      </c>
      <c r="AU249" s="153" t="s">
        <v>96</v>
      </c>
      <c r="AV249" s="12" t="s">
        <v>94</v>
      </c>
      <c r="AW249" s="12" t="s">
        <v>42</v>
      </c>
      <c r="AX249" s="12" t="s">
        <v>87</v>
      </c>
      <c r="AY249" s="153" t="s">
        <v>219</v>
      </c>
    </row>
    <row r="250" spans="2:65" s="14" customFormat="1" ht="11.25">
      <c r="B250" s="165"/>
      <c r="D250" s="152" t="s">
        <v>228</v>
      </c>
      <c r="E250" s="166" t="s">
        <v>1</v>
      </c>
      <c r="F250" s="167" t="s">
        <v>1320</v>
      </c>
      <c r="H250" s="168">
        <v>200</v>
      </c>
      <c r="I250" s="169"/>
      <c r="L250" s="165"/>
      <c r="M250" s="170"/>
      <c r="T250" s="171"/>
      <c r="AT250" s="166" t="s">
        <v>228</v>
      </c>
      <c r="AU250" s="166" t="s">
        <v>96</v>
      </c>
      <c r="AV250" s="14" t="s">
        <v>96</v>
      </c>
      <c r="AW250" s="14" t="s">
        <v>42</v>
      </c>
      <c r="AX250" s="14" t="s">
        <v>87</v>
      </c>
      <c r="AY250" s="166" t="s">
        <v>219</v>
      </c>
    </row>
    <row r="251" spans="2:65" s="14" customFormat="1" ht="11.25">
      <c r="B251" s="165"/>
      <c r="D251" s="152" t="s">
        <v>228</v>
      </c>
      <c r="E251" s="166" t="s">
        <v>1</v>
      </c>
      <c r="F251" s="167" t="s">
        <v>1321</v>
      </c>
      <c r="H251" s="168">
        <v>200</v>
      </c>
      <c r="I251" s="169"/>
      <c r="L251" s="165"/>
      <c r="M251" s="170"/>
      <c r="T251" s="171"/>
      <c r="AT251" s="166" t="s">
        <v>228</v>
      </c>
      <c r="AU251" s="166" t="s">
        <v>96</v>
      </c>
      <c r="AV251" s="14" t="s">
        <v>96</v>
      </c>
      <c r="AW251" s="14" t="s">
        <v>42</v>
      </c>
      <c r="AX251" s="14" t="s">
        <v>87</v>
      </c>
      <c r="AY251" s="166" t="s">
        <v>219</v>
      </c>
    </row>
    <row r="252" spans="2:65" s="15" customFormat="1" ht="11.25">
      <c r="B252" s="172"/>
      <c r="D252" s="152" t="s">
        <v>228</v>
      </c>
      <c r="E252" s="173" t="s">
        <v>1</v>
      </c>
      <c r="F252" s="174" t="s">
        <v>262</v>
      </c>
      <c r="H252" s="175">
        <v>400</v>
      </c>
      <c r="I252" s="176"/>
      <c r="L252" s="172"/>
      <c r="M252" s="177"/>
      <c r="T252" s="178"/>
      <c r="AT252" s="173" t="s">
        <v>228</v>
      </c>
      <c r="AU252" s="173" t="s">
        <v>96</v>
      </c>
      <c r="AV252" s="15" t="s">
        <v>226</v>
      </c>
      <c r="AW252" s="15" t="s">
        <v>42</v>
      </c>
      <c r="AX252" s="15" t="s">
        <v>94</v>
      </c>
      <c r="AY252" s="173" t="s">
        <v>219</v>
      </c>
    </row>
    <row r="253" spans="2:65" s="1" customFormat="1" ht="16.5" customHeight="1">
      <c r="B253" s="33"/>
      <c r="C253" s="138" t="s">
        <v>373</v>
      </c>
      <c r="D253" s="138" t="s">
        <v>221</v>
      </c>
      <c r="E253" s="139" t="s">
        <v>1322</v>
      </c>
      <c r="F253" s="140" t="s">
        <v>1323</v>
      </c>
      <c r="G253" s="141" t="s">
        <v>224</v>
      </c>
      <c r="H253" s="142">
        <v>153.04</v>
      </c>
      <c r="I253" s="143"/>
      <c r="J253" s="144">
        <f>ROUND(I253*H253,2)</f>
        <v>0</v>
      </c>
      <c r="K253" s="140" t="s">
        <v>225</v>
      </c>
      <c r="L253" s="33"/>
      <c r="M253" s="145" t="s">
        <v>1</v>
      </c>
      <c r="N253" s="146" t="s">
        <v>52</v>
      </c>
      <c r="P253" s="147">
        <f>O253*H253</f>
        <v>0</v>
      </c>
      <c r="Q253" s="147">
        <v>0.34499999999999997</v>
      </c>
      <c r="R253" s="147">
        <f>Q253*H253</f>
        <v>52.798799999999993</v>
      </c>
      <c r="S253" s="147">
        <v>0</v>
      </c>
      <c r="T253" s="148">
        <f>S253*H253</f>
        <v>0</v>
      </c>
      <c r="AR253" s="149" t="s">
        <v>226</v>
      </c>
      <c r="AT253" s="149" t="s">
        <v>221</v>
      </c>
      <c r="AU253" s="149" t="s">
        <v>96</v>
      </c>
      <c r="AY253" s="17" t="s">
        <v>219</v>
      </c>
      <c r="BE253" s="150">
        <f>IF(N253="základní",J253,0)</f>
        <v>0</v>
      </c>
      <c r="BF253" s="150">
        <f>IF(N253="snížená",J253,0)</f>
        <v>0</v>
      </c>
      <c r="BG253" s="150">
        <f>IF(N253="zákl. přenesená",J253,0)</f>
        <v>0</v>
      </c>
      <c r="BH253" s="150">
        <f>IF(N253="sníž. přenesená",J253,0)</f>
        <v>0</v>
      </c>
      <c r="BI253" s="150">
        <f>IF(N253="nulová",J253,0)</f>
        <v>0</v>
      </c>
      <c r="BJ253" s="17" t="s">
        <v>94</v>
      </c>
      <c r="BK253" s="150">
        <f>ROUND(I253*H253,2)</f>
        <v>0</v>
      </c>
      <c r="BL253" s="17" t="s">
        <v>226</v>
      </c>
      <c r="BM253" s="149" t="s">
        <v>1324</v>
      </c>
    </row>
    <row r="254" spans="2:65" s="12" customFormat="1" ht="11.25">
      <c r="B254" s="151"/>
      <c r="D254" s="152" t="s">
        <v>228</v>
      </c>
      <c r="E254" s="153" t="s">
        <v>1</v>
      </c>
      <c r="F254" s="154" t="s">
        <v>1325</v>
      </c>
      <c r="H254" s="153" t="s">
        <v>1</v>
      </c>
      <c r="I254" s="155"/>
      <c r="L254" s="151"/>
      <c r="M254" s="156"/>
      <c r="T254" s="157"/>
      <c r="AT254" s="153" t="s">
        <v>228</v>
      </c>
      <c r="AU254" s="153" t="s">
        <v>96</v>
      </c>
      <c r="AV254" s="12" t="s">
        <v>94</v>
      </c>
      <c r="AW254" s="12" t="s">
        <v>42</v>
      </c>
      <c r="AX254" s="12" t="s">
        <v>87</v>
      </c>
      <c r="AY254" s="153" t="s">
        <v>219</v>
      </c>
    </row>
    <row r="255" spans="2:65" s="14" customFormat="1" ht="11.25">
      <c r="B255" s="165"/>
      <c r="D255" s="152" t="s">
        <v>228</v>
      </c>
      <c r="E255" s="166" t="s">
        <v>1</v>
      </c>
      <c r="F255" s="167" t="s">
        <v>1326</v>
      </c>
      <c r="H255" s="168">
        <v>62</v>
      </c>
      <c r="I255" s="169"/>
      <c r="L255" s="165"/>
      <c r="M255" s="170"/>
      <c r="T255" s="171"/>
      <c r="AT255" s="166" t="s">
        <v>228</v>
      </c>
      <c r="AU255" s="166" t="s">
        <v>96</v>
      </c>
      <c r="AV255" s="14" t="s">
        <v>96</v>
      </c>
      <c r="AW255" s="14" t="s">
        <v>42</v>
      </c>
      <c r="AX255" s="14" t="s">
        <v>87</v>
      </c>
      <c r="AY255" s="166" t="s">
        <v>219</v>
      </c>
    </row>
    <row r="256" spans="2:65" s="14" customFormat="1" ht="11.25">
      <c r="B256" s="165"/>
      <c r="D256" s="152" t="s">
        <v>228</v>
      </c>
      <c r="E256" s="166" t="s">
        <v>1</v>
      </c>
      <c r="F256" s="167" t="s">
        <v>1327</v>
      </c>
      <c r="H256" s="168">
        <v>78</v>
      </c>
      <c r="I256" s="169"/>
      <c r="L256" s="165"/>
      <c r="M256" s="170"/>
      <c r="T256" s="171"/>
      <c r="AT256" s="166" t="s">
        <v>228</v>
      </c>
      <c r="AU256" s="166" t="s">
        <v>96</v>
      </c>
      <c r="AV256" s="14" t="s">
        <v>96</v>
      </c>
      <c r="AW256" s="14" t="s">
        <v>42</v>
      </c>
      <c r="AX256" s="14" t="s">
        <v>87</v>
      </c>
      <c r="AY256" s="166" t="s">
        <v>219</v>
      </c>
    </row>
    <row r="257" spans="2:65" s="14" customFormat="1" ht="11.25">
      <c r="B257" s="165"/>
      <c r="D257" s="152" t="s">
        <v>228</v>
      </c>
      <c r="E257" s="166" t="s">
        <v>1</v>
      </c>
      <c r="F257" s="167" t="s">
        <v>1328</v>
      </c>
      <c r="H257" s="168">
        <v>12</v>
      </c>
      <c r="I257" s="169"/>
      <c r="L257" s="165"/>
      <c r="M257" s="170"/>
      <c r="T257" s="171"/>
      <c r="AT257" s="166" t="s">
        <v>228</v>
      </c>
      <c r="AU257" s="166" t="s">
        <v>96</v>
      </c>
      <c r="AV257" s="14" t="s">
        <v>96</v>
      </c>
      <c r="AW257" s="14" t="s">
        <v>42</v>
      </c>
      <c r="AX257" s="14" t="s">
        <v>87</v>
      </c>
      <c r="AY257" s="166" t="s">
        <v>219</v>
      </c>
    </row>
    <row r="258" spans="2:65" s="14" customFormat="1" ht="11.25">
      <c r="B258" s="165"/>
      <c r="D258" s="152" t="s">
        <v>228</v>
      </c>
      <c r="E258" s="166" t="s">
        <v>1</v>
      </c>
      <c r="F258" s="167" t="s">
        <v>1329</v>
      </c>
      <c r="H258" s="168">
        <v>1.04</v>
      </c>
      <c r="I258" s="169"/>
      <c r="L258" s="165"/>
      <c r="M258" s="170"/>
      <c r="T258" s="171"/>
      <c r="AT258" s="166" t="s">
        <v>228</v>
      </c>
      <c r="AU258" s="166" t="s">
        <v>96</v>
      </c>
      <c r="AV258" s="14" t="s">
        <v>96</v>
      </c>
      <c r="AW258" s="14" t="s">
        <v>42</v>
      </c>
      <c r="AX258" s="14" t="s">
        <v>87</v>
      </c>
      <c r="AY258" s="166" t="s">
        <v>219</v>
      </c>
    </row>
    <row r="259" spans="2:65" s="15" customFormat="1" ht="11.25">
      <c r="B259" s="172"/>
      <c r="D259" s="152" t="s">
        <v>228</v>
      </c>
      <c r="E259" s="173" t="s">
        <v>1</v>
      </c>
      <c r="F259" s="174" t="s">
        <v>262</v>
      </c>
      <c r="H259" s="175">
        <v>153.04</v>
      </c>
      <c r="I259" s="176"/>
      <c r="L259" s="172"/>
      <c r="M259" s="177"/>
      <c r="T259" s="178"/>
      <c r="AT259" s="173" t="s">
        <v>228</v>
      </c>
      <c r="AU259" s="173" t="s">
        <v>96</v>
      </c>
      <c r="AV259" s="15" t="s">
        <v>226</v>
      </c>
      <c r="AW259" s="15" t="s">
        <v>42</v>
      </c>
      <c r="AX259" s="15" t="s">
        <v>94</v>
      </c>
      <c r="AY259" s="173" t="s">
        <v>219</v>
      </c>
    </row>
    <row r="260" spans="2:65" s="1" customFormat="1" ht="16.5" customHeight="1">
      <c r="B260" s="33"/>
      <c r="C260" s="138" t="s">
        <v>379</v>
      </c>
      <c r="D260" s="138" t="s">
        <v>221</v>
      </c>
      <c r="E260" s="139" t="s">
        <v>1330</v>
      </c>
      <c r="F260" s="140" t="s">
        <v>1331</v>
      </c>
      <c r="G260" s="141" t="s">
        <v>224</v>
      </c>
      <c r="H260" s="142">
        <v>400</v>
      </c>
      <c r="I260" s="143"/>
      <c r="J260" s="144">
        <f>ROUND(I260*H260,2)</f>
        <v>0</v>
      </c>
      <c r="K260" s="140" t="s">
        <v>225</v>
      </c>
      <c r="L260" s="33"/>
      <c r="M260" s="145" t="s">
        <v>1</v>
      </c>
      <c r="N260" s="146" t="s">
        <v>52</v>
      </c>
      <c r="P260" s="147">
        <f>O260*H260</f>
        <v>0</v>
      </c>
      <c r="Q260" s="147">
        <v>0</v>
      </c>
      <c r="R260" s="147">
        <f>Q260*H260</f>
        <v>0</v>
      </c>
      <c r="S260" s="147">
        <v>0</v>
      </c>
      <c r="T260" s="148">
        <f>S260*H260</f>
        <v>0</v>
      </c>
      <c r="AR260" s="149" t="s">
        <v>226</v>
      </c>
      <c r="AT260" s="149" t="s">
        <v>221</v>
      </c>
      <c r="AU260" s="149" t="s">
        <v>96</v>
      </c>
      <c r="AY260" s="17" t="s">
        <v>219</v>
      </c>
      <c r="BE260" s="150">
        <f>IF(N260="základní",J260,0)</f>
        <v>0</v>
      </c>
      <c r="BF260" s="150">
        <f>IF(N260="snížená",J260,0)</f>
        <v>0</v>
      </c>
      <c r="BG260" s="150">
        <f>IF(N260="zákl. přenesená",J260,0)</f>
        <v>0</v>
      </c>
      <c r="BH260" s="150">
        <f>IF(N260="sníž. přenesená",J260,0)</f>
        <v>0</v>
      </c>
      <c r="BI260" s="150">
        <f>IF(N260="nulová",J260,0)</f>
        <v>0</v>
      </c>
      <c r="BJ260" s="17" t="s">
        <v>94</v>
      </c>
      <c r="BK260" s="150">
        <f>ROUND(I260*H260,2)</f>
        <v>0</v>
      </c>
      <c r="BL260" s="17" t="s">
        <v>226</v>
      </c>
      <c r="BM260" s="149" t="s">
        <v>1332</v>
      </c>
    </row>
    <row r="261" spans="2:65" s="12" customFormat="1" ht="11.25">
      <c r="B261" s="151"/>
      <c r="D261" s="152" t="s">
        <v>228</v>
      </c>
      <c r="E261" s="153" t="s">
        <v>1</v>
      </c>
      <c r="F261" s="154" t="s">
        <v>1333</v>
      </c>
      <c r="H261" s="153" t="s">
        <v>1</v>
      </c>
      <c r="I261" s="155"/>
      <c r="L261" s="151"/>
      <c r="M261" s="156"/>
      <c r="T261" s="157"/>
      <c r="AT261" s="153" t="s">
        <v>228</v>
      </c>
      <c r="AU261" s="153" t="s">
        <v>96</v>
      </c>
      <c r="AV261" s="12" t="s">
        <v>94</v>
      </c>
      <c r="AW261" s="12" t="s">
        <v>42</v>
      </c>
      <c r="AX261" s="12" t="s">
        <v>87</v>
      </c>
      <c r="AY261" s="153" t="s">
        <v>219</v>
      </c>
    </row>
    <row r="262" spans="2:65" s="14" customFormat="1" ht="11.25">
      <c r="B262" s="165"/>
      <c r="D262" s="152" t="s">
        <v>228</v>
      </c>
      <c r="E262" s="166" t="s">
        <v>1</v>
      </c>
      <c r="F262" s="167" t="s">
        <v>1334</v>
      </c>
      <c r="H262" s="168">
        <v>200</v>
      </c>
      <c r="I262" s="169"/>
      <c r="L262" s="165"/>
      <c r="M262" s="170"/>
      <c r="T262" s="171"/>
      <c r="AT262" s="166" t="s">
        <v>228</v>
      </c>
      <c r="AU262" s="166" t="s">
        <v>96</v>
      </c>
      <c r="AV262" s="14" t="s">
        <v>96</v>
      </c>
      <c r="AW262" s="14" t="s">
        <v>42</v>
      </c>
      <c r="AX262" s="14" t="s">
        <v>87</v>
      </c>
      <c r="AY262" s="166" t="s">
        <v>219</v>
      </c>
    </row>
    <row r="263" spans="2:65" s="14" customFormat="1" ht="11.25">
      <c r="B263" s="165"/>
      <c r="D263" s="152" t="s">
        <v>228</v>
      </c>
      <c r="E263" s="166" t="s">
        <v>1</v>
      </c>
      <c r="F263" s="167" t="s">
        <v>1335</v>
      </c>
      <c r="H263" s="168">
        <v>200</v>
      </c>
      <c r="I263" s="169"/>
      <c r="L263" s="165"/>
      <c r="M263" s="170"/>
      <c r="T263" s="171"/>
      <c r="AT263" s="166" t="s">
        <v>228</v>
      </c>
      <c r="AU263" s="166" t="s">
        <v>96</v>
      </c>
      <c r="AV263" s="14" t="s">
        <v>96</v>
      </c>
      <c r="AW263" s="14" t="s">
        <v>42</v>
      </c>
      <c r="AX263" s="14" t="s">
        <v>87</v>
      </c>
      <c r="AY263" s="166" t="s">
        <v>219</v>
      </c>
    </row>
    <row r="264" spans="2:65" s="15" customFormat="1" ht="11.25">
      <c r="B264" s="172"/>
      <c r="D264" s="152" t="s">
        <v>228</v>
      </c>
      <c r="E264" s="173" t="s">
        <v>1</v>
      </c>
      <c r="F264" s="174" t="s">
        <v>262</v>
      </c>
      <c r="H264" s="175">
        <v>400</v>
      </c>
      <c r="I264" s="176"/>
      <c r="L264" s="172"/>
      <c r="M264" s="177"/>
      <c r="T264" s="178"/>
      <c r="AT264" s="173" t="s">
        <v>228</v>
      </c>
      <c r="AU264" s="173" t="s">
        <v>96</v>
      </c>
      <c r="AV264" s="15" t="s">
        <v>226</v>
      </c>
      <c r="AW264" s="15" t="s">
        <v>42</v>
      </c>
      <c r="AX264" s="15" t="s">
        <v>94</v>
      </c>
      <c r="AY264" s="173" t="s">
        <v>219</v>
      </c>
    </row>
    <row r="265" spans="2:65" s="1" customFormat="1" ht="16.5" customHeight="1">
      <c r="B265" s="33"/>
      <c r="C265" s="138" t="s">
        <v>387</v>
      </c>
      <c r="D265" s="138" t="s">
        <v>221</v>
      </c>
      <c r="E265" s="139" t="s">
        <v>1336</v>
      </c>
      <c r="F265" s="140" t="s">
        <v>1337</v>
      </c>
      <c r="G265" s="141" t="s">
        <v>224</v>
      </c>
      <c r="H265" s="142">
        <v>340</v>
      </c>
      <c r="I265" s="143"/>
      <c r="J265" s="144">
        <f>ROUND(I265*H265,2)</f>
        <v>0</v>
      </c>
      <c r="K265" s="140" t="s">
        <v>254</v>
      </c>
      <c r="L265" s="33"/>
      <c r="M265" s="145" t="s">
        <v>1</v>
      </c>
      <c r="N265" s="146" t="s">
        <v>52</v>
      </c>
      <c r="P265" s="147">
        <f>O265*H265</f>
        <v>0</v>
      </c>
      <c r="Q265" s="147">
        <v>0</v>
      </c>
      <c r="R265" s="147">
        <f>Q265*H265</f>
        <v>0</v>
      </c>
      <c r="S265" s="147">
        <v>0</v>
      </c>
      <c r="T265" s="148">
        <f>S265*H265</f>
        <v>0</v>
      </c>
      <c r="AR265" s="149" t="s">
        <v>226</v>
      </c>
      <c r="AT265" s="149" t="s">
        <v>221</v>
      </c>
      <c r="AU265" s="149" t="s">
        <v>96</v>
      </c>
      <c r="AY265" s="17" t="s">
        <v>219</v>
      </c>
      <c r="BE265" s="150">
        <f>IF(N265="základní",J265,0)</f>
        <v>0</v>
      </c>
      <c r="BF265" s="150">
        <f>IF(N265="snížená",J265,0)</f>
        <v>0</v>
      </c>
      <c r="BG265" s="150">
        <f>IF(N265="zákl. přenesená",J265,0)</f>
        <v>0</v>
      </c>
      <c r="BH265" s="150">
        <f>IF(N265="sníž. přenesená",J265,0)</f>
        <v>0</v>
      </c>
      <c r="BI265" s="150">
        <f>IF(N265="nulová",J265,0)</f>
        <v>0</v>
      </c>
      <c r="BJ265" s="17" t="s">
        <v>94</v>
      </c>
      <c r="BK265" s="150">
        <f>ROUND(I265*H265,2)</f>
        <v>0</v>
      </c>
      <c r="BL265" s="17" t="s">
        <v>226</v>
      </c>
      <c r="BM265" s="149" t="s">
        <v>1338</v>
      </c>
    </row>
    <row r="266" spans="2:65" s="1" customFormat="1" ht="11.25">
      <c r="B266" s="33"/>
      <c r="D266" s="179" t="s">
        <v>256</v>
      </c>
      <c r="F266" s="180" t="s">
        <v>1339</v>
      </c>
      <c r="I266" s="181"/>
      <c r="L266" s="33"/>
      <c r="M266" s="182"/>
      <c r="T266" s="57"/>
      <c r="AT266" s="17" t="s">
        <v>256</v>
      </c>
      <c r="AU266" s="17" t="s">
        <v>96</v>
      </c>
    </row>
    <row r="267" spans="2:65" s="12" customFormat="1" ht="11.25">
      <c r="B267" s="151"/>
      <c r="D267" s="152" t="s">
        <v>228</v>
      </c>
      <c r="E267" s="153" t="s">
        <v>1</v>
      </c>
      <c r="F267" s="154" t="s">
        <v>1340</v>
      </c>
      <c r="H267" s="153" t="s">
        <v>1</v>
      </c>
      <c r="I267" s="155"/>
      <c r="L267" s="151"/>
      <c r="M267" s="156"/>
      <c r="T267" s="157"/>
      <c r="AT267" s="153" t="s">
        <v>228</v>
      </c>
      <c r="AU267" s="153" t="s">
        <v>96</v>
      </c>
      <c r="AV267" s="12" t="s">
        <v>94</v>
      </c>
      <c r="AW267" s="12" t="s">
        <v>42</v>
      </c>
      <c r="AX267" s="12" t="s">
        <v>87</v>
      </c>
      <c r="AY267" s="153" t="s">
        <v>219</v>
      </c>
    </row>
    <row r="268" spans="2:65" s="14" customFormat="1" ht="11.25">
      <c r="B268" s="165"/>
      <c r="D268" s="152" t="s">
        <v>228</v>
      </c>
      <c r="E268" s="166" t="s">
        <v>1</v>
      </c>
      <c r="F268" s="167" t="s">
        <v>1341</v>
      </c>
      <c r="H268" s="168">
        <v>340</v>
      </c>
      <c r="I268" s="169"/>
      <c r="L268" s="165"/>
      <c r="M268" s="170"/>
      <c r="T268" s="171"/>
      <c r="AT268" s="166" t="s">
        <v>228</v>
      </c>
      <c r="AU268" s="166" t="s">
        <v>96</v>
      </c>
      <c r="AV268" s="14" t="s">
        <v>96</v>
      </c>
      <c r="AW268" s="14" t="s">
        <v>42</v>
      </c>
      <c r="AX268" s="14" t="s">
        <v>87</v>
      </c>
      <c r="AY268" s="166" t="s">
        <v>219</v>
      </c>
    </row>
    <row r="269" spans="2:65" s="12" customFormat="1" ht="11.25">
      <c r="B269" s="151"/>
      <c r="D269" s="152" t="s">
        <v>228</v>
      </c>
      <c r="E269" s="153" t="s">
        <v>1</v>
      </c>
      <c r="F269" s="154" t="s">
        <v>1342</v>
      </c>
      <c r="H269" s="153" t="s">
        <v>1</v>
      </c>
      <c r="I269" s="155"/>
      <c r="L269" s="151"/>
      <c r="M269" s="156"/>
      <c r="T269" s="157"/>
      <c r="AT269" s="153" t="s">
        <v>228</v>
      </c>
      <c r="AU269" s="153" t="s">
        <v>96</v>
      </c>
      <c r="AV269" s="12" t="s">
        <v>94</v>
      </c>
      <c r="AW269" s="12" t="s">
        <v>42</v>
      </c>
      <c r="AX269" s="12" t="s">
        <v>87</v>
      </c>
      <c r="AY269" s="153" t="s">
        <v>219</v>
      </c>
    </row>
    <row r="270" spans="2:65" s="15" customFormat="1" ht="11.25">
      <c r="B270" s="172"/>
      <c r="D270" s="152" t="s">
        <v>228</v>
      </c>
      <c r="E270" s="173" t="s">
        <v>1</v>
      </c>
      <c r="F270" s="174" t="s">
        <v>262</v>
      </c>
      <c r="H270" s="175">
        <v>340</v>
      </c>
      <c r="I270" s="176"/>
      <c r="L270" s="172"/>
      <c r="M270" s="177"/>
      <c r="T270" s="178"/>
      <c r="AT270" s="173" t="s">
        <v>228</v>
      </c>
      <c r="AU270" s="173" t="s">
        <v>96</v>
      </c>
      <c r="AV270" s="15" t="s">
        <v>226</v>
      </c>
      <c r="AW270" s="15" t="s">
        <v>42</v>
      </c>
      <c r="AX270" s="15" t="s">
        <v>94</v>
      </c>
      <c r="AY270" s="173" t="s">
        <v>219</v>
      </c>
    </row>
    <row r="271" spans="2:65" s="1" customFormat="1" ht="16.5" customHeight="1">
      <c r="B271" s="33"/>
      <c r="C271" s="138" t="s">
        <v>7</v>
      </c>
      <c r="D271" s="138" t="s">
        <v>221</v>
      </c>
      <c r="E271" s="139" t="s">
        <v>1343</v>
      </c>
      <c r="F271" s="140" t="s">
        <v>1344</v>
      </c>
      <c r="G271" s="141" t="s">
        <v>224</v>
      </c>
      <c r="H271" s="142">
        <v>340</v>
      </c>
      <c r="I271" s="143"/>
      <c r="J271" s="144">
        <f>ROUND(I271*H271,2)</f>
        <v>0</v>
      </c>
      <c r="K271" s="140" t="s">
        <v>254</v>
      </c>
      <c r="L271" s="33"/>
      <c r="M271" s="145" t="s">
        <v>1</v>
      </c>
      <c r="N271" s="146" t="s">
        <v>52</v>
      </c>
      <c r="P271" s="147">
        <f>O271*H271</f>
        <v>0</v>
      </c>
      <c r="Q271" s="147">
        <v>0</v>
      </c>
      <c r="R271" s="147">
        <f>Q271*H271</f>
        <v>0</v>
      </c>
      <c r="S271" s="147">
        <v>0</v>
      </c>
      <c r="T271" s="148">
        <f>S271*H271</f>
        <v>0</v>
      </c>
      <c r="AR271" s="149" t="s">
        <v>226</v>
      </c>
      <c r="AT271" s="149" t="s">
        <v>221</v>
      </c>
      <c r="AU271" s="149" t="s">
        <v>96</v>
      </c>
      <c r="AY271" s="17" t="s">
        <v>219</v>
      </c>
      <c r="BE271" s="150">
        <f>IF(N271="základní",J271,0)</f>
        <v>0</v>
      </c>
      <c r="BF271" s="150">
        <f>IF(N271="snížená",J271,0)</f>
        <v>0</v>
      </c>
      <c r="BG271" s="150">
        <f>IF(N271="zákl. přenesená",J271,0)</f>
        <v>0</v>
      </c>
      <c r="BH271" s="150">
        <f>IF(N271="sníž. přenesená",J271,0)</f>
        <v>0</v>
      </c>
      <c r="BI271" s="150">
        <f>IF(N271="nulová",J271,0)</f>
        <v>0</v>
      </c>
      <c r="BJ271" s="17" t="s">
        <v>94</v>
      </c>
      <c r="BK271" s="150">
        <f>ROUND(I271*H271,2)</f>
        <v>0</v>
      </c>
      <c r="BL271" s="17" t="s">
        <v>226</v>
      </c>
      <c r="BM271" s="149" t="s">
        <v>1345</v>
      </c>
    </row>
    <row r="272" spans="2:65" s="1" customFormat="1" ht="11.25">
      <c r="B272" s="33"/>
      <c r="D272" s="179" t="s">
        <v>256</v>
      </c>
      <c r="F272" s="180" t="s">
        <v>1346</v>
      </c>
      <c r="I272" s="181"/>
      <c r="L272" s="33"/>
      <c r="M272" s="182"/>
      <c r="T272" s="57"/>
      <c r="AT272" s="17" t="s">
        <v>256</v>
      </c>
      <c r="AU272" s="17" t="s">
        <v>96</v>
      </c>
    </row>
    <row r="273" spans="2:65" s="12" customFormat="1" ht="11.25">
      <c r="B273" s="151"/>
      <c r="D273" s="152" t="s">
        <v>228</v>
      </c>
      <c r="E273" s="153" t="s">
        <v>1</v>
      </c>
      <c r="F273" s="154" t="s">
        <v>1340</v>
      </c>
      <c r="H273" s="153" t="s">
        <v>1</v>
      </c>
      <c r="I273" s="155"/>
      <c r="L273" s="151"/>
      <c r="M273" s="156"/>
      <c r="T273" s="157"/>
      <c r="AT273" s="153" t="s">
        <v>228</v>
      </c>
      <c r="AU273" s="153" t="s">
        <v>96</v>
      </c>
      <c r="AV273" s="12" t="s">
        <v>94</v>
      </c>
      <c r="AW273" s="12" t="s">
        <v>42</v>
      </c>
      <c r="AX273" s="12" t="s">
        <v>87</v>
      </c>
      <c r="AY273" s="153" t="s">
        <v>219</v>
      </c>
    </row>
    <row r="274" spans="2:65" s="14" customFormat="1" ht="11.25">
      <c r="B274" s="165"/>
      <c r="D274" s="152" t="s">
        <v>228</v>
      </c>
      <c r="E274" s="166" t="s">
        <v>1</v>
      </c>
      <c r="F274" s="167" t="s">
        <v>1347</v>
      </c>
      <c r="H274" s="168">
        <v>340</v>
      </c>
      <c r="I274" s="169"/>
      <c r="L274" s="165"/>
      <c r="M274" s="170"/>
      <c r="T274" s="171"/>
      <c r="AT274" s="166" t="s">
        <v>228</v>
      </c>
      <c r="AU274" s="166" t="s">
        <v>96</v>
      </c>
      <c r="AV274" s="14" t="s">
        <v>96</v>
      </c>
      <c r="AW274" s="14" t="s">
        <v>42</v>
      </c>
      <c r="AX274" s="14" t="s">
        <v>87</v>
      </c>
      <c r="AY274" s="166" t="s">
        <v>219</v>
      </c>
    </row>
    <row r="275" spans="2:65" s="15" customFormat="1" ht="11.25">
      <c r="B275" s="172"/>
      <c r="D275" s="152" t="s">
        <v>228</v>
      </c>
      <c r="E275" s="173" t="s">
        <v>1</v>
      </c>
      <c r="F275" s="174" t="s">
        <v>262</v>
      </c>
      <c r="H275" s="175">
        <v>340</v>
      </c>
      <c r="I275" s="176"/>
      <c r="L275" s="172"/>
      <c r="M275" s="177"/>
      <c r="T275" s="178"/>
      <c r="AT275" s="173" t="s">
        <v>228</v>
      </c>
      <c r="AU275" s="173" t="s">
        <v>96</v>
      </c>
      <c r="AV275" s="15" t="s">
        <v>226</v>
      </c>
      <c r="AW275" s="15" t="s">
        <v>42</v>
      </c>
      <c r="AX275" s="15" t="s">
        <v>94</v>
      </c>
      <c r="AY275" s="173" t="s">
        <v>219</v>
      </c>
    </row>
    <row r="276" spans="2:65" s="1" customFormat="1" ht="16.5" customHeight="1">
      <c r="B276" s="33"/>
      <c r="C276" s="138" t="s">
        <v>399</v>
      </c>
      <c r="D276" s="138" t="s">
        <v>221</v>
      </c>
      <c r="E276" s="139" t="s">
        <v>1348</v>
      </c>
      <c r="F276" s="140" t="s">
        <v>1349</v>
      </c>
      <c r="G276" s="141" t="s">
        <v>224</v>
      </c>
      <c r="H276" s="142">
        <v>340</v>
      </c>
      <c r="I276" s="143"/>
      <c r="J276" s="144">
        <f>ROUND(I276*H276,2)</f>
        <v>0</v>
      </c>
      <c r="K276" s="140" t="s">
        <v>254</v>
      </c>
      <c r="L276" s="33"/>
      <c r="M276" s="145" t="s">
        <v>1</v>
      </c>
      <c r="N276" s="146" t="s">
        <v>52</v>
      </c>
      <c r="P276" s="147">
        <f>O276*H276</f>
        <v>0</v>
      </c>
      <c r="Q276" s="147">
        <v>0</v>
      </c>
      <c r="R276" s="147">
        <f>Q276*H276</f>
        <v>0</v>
      </c>
      <c r="S276" s="147">
        <v>0</v>
      </c>
      <c r="T276" s="148">
        <f>S276*H276</f>
        <v>0</v>
      </c>
      <c r="AR276" s="149" t="s">
        <v>226</v>
      </c>
      <c r="AT276" s="149" t="s">
        <v>221</v>
      </c>
      <c r="AU276" s="149" t="s">
        <v>96</v>
      </c>
      <c r="AY276" s="17" t="s">
        <v>219</v>
      </c>
      <c r="BE276" s="150">
        <f>IF(N276="základní",J276,0)</f>
        <v>0</v>
      </c>
      <c r="BF276" s="150">
        <f>IF(N276="snížená",J276,0)</f>
        <v>0</v>
      </c>
      <c r="BG276" s="150">
        <f>IF(N276="zákl. přenesená",J276,0)</f>
        <v>0</v>
      </c>
      <c r="BH276" s="150">
        <f>IF(N276="sníž. přenesená",J276,0)</f>
        <v>0</v>
      </c>
      <c r="BI276" s="150">
        <f>IF(N276="nulová",J276,0)</f>
        <v>0</v>
      </c>
      <c r="BJ276" s="17" t="s">
        <v>94</v>
      </c>
      <c r="BK276" s="150">
        <f>ROUND(I276*H276,2)</f>
        <v>0</v>
      </c>
      <c r="BL276" s="17" t="s">
        <v>226</v>
      </c>
      <c r="BM276" s="149" t="s">
        <v>1350</v>
      </c>
    </row>
    <row r="277" spans="2:65" s="1" customFormat="1" ht="11.25">
      <c r="B277" s="33"/>
      <c r="D277" s="179" t="s">
        <v>256</v>
      </c>
      <c r="F277" s="180" t="s">
        <v>1351</v>
      </c>
      <c r="I277" s="181"/>
      <c r="L277" s="33"/>
      <c r="M277" s="182"/>
      <c r="T277" s="57"/>
      <c r="AT277" s="17" t="s">
        <v>256</v>
      </c>
      <c r="AU277" s="17" t="s">
        <v>96</v>
      </c>
    </row>
    <row r="278" spans="2:65" s="12" customFormat="1" ht="11.25">
      <c r="B278" s="151"/>
      <c r="D278" s="152" t="s">
        <v>228</v>
      </c>
      <c r="E278" s="153" t="s">
        <v>1</v>
      </c>
      <c r="F278" s="154" t="s">
        <v>1340</v>
      </c>
      <c r="H278" s="153" t="s">
        <v>1</v>
      </c>
      <c r="I278" s="155"/>
      <c r="L278" s="151"/>
      <c r="M278" s="156"/>
      <c r="T278" s="157"/>
      <c r="AT278" s="153" t="s">
        <v>228</v>
      </c>
      <c r="AU278" s="153" t="s">
        <v>96</v>
      </c>
      <c r="AV278" s="12" t="s">
        <v>94</v>
      </c>
      <c r="AW278" s="12" t="s">
        <v>42</v>
      </c>
      <c r="AX278" s="12" t="s">
        <v>87</v>
      </c>
      <c r="AY278" s="153" t="s">
        <v>219</v>
      </c>
    </row>
    <row r="279" spans="2:65" s="14" customFormat="1" ht="11.25">
      <c r="B279" s="165"/>
      <c r="D279" s="152" t="s">
        <v>228</v>
      </c>
      <c r="E279" s="166" t="s">
        <v>1</v>
      </c>
      <c r="F279" s="167" t="s">
        <v>1352</v>
      </c>
      <c r="H279" s="168">
        <v>340</v>
      </c>
      <c r="I279" s="169"/>
      <c r="L279" s="165"/>
      <c r="M279" s="170"/>
      <c r="T279" s="171"/>
      <c r="AT279" s="166" t="s">
        <v>228</v>
      </c>
      <c r="AU279" s="166" t="s">
        <v>96</v>
      </c>
      <c r="AV279" s="14" t="s">
        <v>96</v>
      </c>
      <c r="AW279" s="14" t="s">
        <v>42</v>
      </c>
      <c r="AX279" s="14" t="s">
        <v>87</v>
      </c>
      <c r="AY279" s="166" t="s">
        <v>219</v>
      </c>
    </row>
    <row r="280" spans="2:65" s="15" customFormat="1" ht="11.25">
      <c r="B280" s="172"/>
      <c r="D280" s="152" t="s">
        <v>228</v>
      </c>
      <c r="E280" s="173" t="s">
        <v>1</v>
      </c>
      <c r="F280" s="174" t="s">
        <v>262</v>
      </c>
      <c r="H280" s="175">
        <v>340</v>
      </c>
      <c r="I280" s="176"/>
      <c r="L280" s="172"/>
      <c r="M280" s="177"/>
      <c r="T280" s="178"/>
      <c r="AT280" s="173" t="s">
        <v>228</v>
      </c>
      <c r="AU280" s="173" t="s">
        <v>96</v>
      </c>
      <c r="AV280" s="15" t="s">
        <v>226</v>
      </c>
      <c r="AW280" s="15" t="s">
        <v>42</v>
      </c>
      <c r="AX280" s="15" t="s">
        <v>94</v>
      </c>
      <c r="AY280" s="173" t="s">
        <v>219</v>
      </c>
    </row>
    <row r="281" spans="2:65" s="1" customFormat="1" ht="24.2" customHeight="1">
      <c r="B281" s="33"/>
      <c r="C281" s="138" t="s">
        <v>409</v>
      </c>
      <c r="D281" s="138" t="s">
        <v>221</v>
      </c>
      <c r="E281" s="139" t="s">
        <v>1353</v>
      </c>
      <c r="F281" s="140" t="s">
        <v>1354</v>
      </c>
      <c r="G281" s="141" t="s">
        <v>224</v>
      </c>
      <c r="H281" s="142">
        <v>141.19999999999999</v>
      </c>
      <c r="I281" s="143"/>
      <c r="J281" s="144">
        <f>ROUND(I281*H281,2)</f>
        <v>0</v>
      </c>
      <c r="K281" s="140" t="s">
        <v>225</v>
      </c>
      <c r="L281" s="33"/>
      <c r="M281" s="145" t="s">
        <v>1</v>
      </c>
      <c r="N281" s="146" t="s">
        <v>52</v>
      </c>
      <c r="P281" s="147">
        <f>O281*H281</f>
        <v>0</v>
      </c>
      <c r="Q281" s="147">
        <v>0</v>
      </c>
      <c r="R281" s="147">
        <f>Q281*H281</f>
        <v>0</v>
      </c>
      <c r="S281" s="147">
        <v>0</v>
      </c>
      <c r="T281" s="148">
        <f>S281*H281</f>
        <v>0</v>
      </c>
      <c r="AR281" s="149" t="s">
        <v>226</v>
      </c>
      <c r="AT281" s="149" t="s">
        <v>221</v>
      </c>
      <c r="AU281" s="149" t="s">
        <v>96</v>
      </c>
      <c r="AY281" s="17" t="s">
        <v>219</v>
      </c>
      <c r="BE281" s="150">
        <f>IF(N281="základní",J281,0)</f>
        <v>0</v>
      </c>
      <c r="BF281" s="150">
        <f>IF(N281="snížená",J281,0)</f>
        <v>0</v>
      </c>
      <c r="BG281" s="150">
        <f>IF(N281="zákl. přenesená",J281,0)</f>
        <v>0</v>
      </c>
      <c r="BH281" s="150">
        <f>IF(N281="sníž. přenesená",J281,0)</f>
        <v>0</v>
      </c>
      <c r="BI281" s="150">
        <f>IF(N281="nulová",J281,0)</f>
        <v>0</v>
      </c>
      <c r="BJ281" s="17" t="s">
        <v>94</v>
      </c>
      <c r="BK281" s="150">
        <f>ROUND(I281*H281,2)</f>
        <v>0</v>
      </c>
      <c r="BL281" s="17" t="s">
        <v>226</v>
      </c>
      <c r="BM281" s="149" t="s">
        <v>1355</v>
      </c>
    </row>
    <row r="282" spans="2:65" s="12" customFormat="1" ht="11.25">
      <c r="B282" s="151"/>
      <c r="D282" s="152" t="s">
        <v>228</v>
      </c>
      <c r="E282" s="153" t="s">
        <v>1</v>
      </c>
      <c r="F282" s="154" t="s">
        <v>1340</v>
      </c>
      <c r="H282" s="153" t="s">
        <v>1</v>
      </c>
      <c r="I282" s="155"/>
      <c r="L282" s="151"/>
      <c r="M282" s="156"/>
      <c r="T282" s="157"/>
      <c r="AT282" s="153" t="s">
        <v>228</v>
      </c>
      <c r="AU282" s="153" t="s">
        <v>96</v>
      </c>
      <c r="AV282" s="12" t="s">
        <v>94</v>
      </c>
      <c r="AW282" s="12" t="s">
        <v>42</v>
      </c>
      <c r="AX282" s="12" t="s">
        <v>87</v>
      </c>
      <c r="AY282" s="153" t="s">
        <v>219</v>
      </c>
    </row>
    <row r="283" spans="2:65" s="12" customFormat="1" ht="11.25">
      <c r="B283" s="151"/>
      <c r="D283" s="152" t="s">
        <v>228</v>
      </c>
      <c r="E283" s="153" t="s">
        <v>1</v>
      </c>
      <c r="F283" s="154" t="s">
        <v>1356</v>
      </c>
      <c r="H283" s="153" t="s">
        <v>1</v>
      </c>
      <c r="I283" s="155"/>
      <c r="L283" s="151"/>
      <c r="M283" s="156"/>
      <c r="T283" s="157"/>
      <c r="AT283" s="153" t="s">
        <v>228</v>
      </c>
      <c r="AU283" s="153" t="s">
        <v>96</v>
      </c>
      <c r="AV283" s="12" t="s">
        <v>94</v>
      </c>
      <c r="AW283" s="12" t="s">
        <v>42</v>
      </c>
      <c r="AX283" s="12" t="s">
        <v>87</v>
      </c>
      <c r="AY283" s="153" t="s">
        <v>219</v>
      </c>
    </row>
    <row r="284" spans="2:65" s="14" customFormat="1" ht="11.25">
      <c r="B284" s="165"/>
      <c r="D284" s="152" t="s">
        <v>228</v>
      </c>
      <c r="E284" s="166" t="s">
        <v>1</v>
      </c>
      <c r="F284" s="167" t="s">
        <v>1357</v>
      </c>
      <c r="H284" s="168">
        <v>340</v>
      </c>
      <c r="I284" s="169"/>
      <c r="L284" s="165"/>
      <c r="M284" s="170"/>
      <c r="T284" s="171"/>
      <c r="AT284" s="166" t="s">
        <v>228</v>
      </c>
      <c r="AU284" s="166" t="s">
        <v>96</v>
      </c>
      <c r="AV284" s="14" t="s">
        <v>96</v>
      </c>
      <c r="AW284" s="14" t="s">
        <v>42</v>
      </c>
      <c r="AX284" s="14" t="s">
        <v>87</v>
      </c>
      <c r="AY284" s="166" t="s">
        <v>219</v>
      </c>
    </row>
    <row r="285" spans="2:65" s="14" customFormat="1" ht="11.25">
      <c r="B285" s="165"/>
      <c r="D285" s="152" t="s">
        <v>228</v>
      </c>
      <c r="E285" s="166" t="s">
        <v>1</v>
      </c>
      <c r="F285" s="167" t="s">
        <v>1358</v>
      </c>
      <c r="H285" s="168">
        <v>-198.8</v>
      </c>
      <c r="I285" s="169"/>
      <c r="L285" s="165"/>
      <c r="M285" s="170"/>
      <c r="T285" s="171"/>
      <c r="AT285" s="166" t="s">
        <v>228</v>
      </c>
      <c r="AU285" s="166" t="s">
        <v>96</v>
      </c>
      <c r="AV285" s="14" t="s">
        <v>96</v>
      </c>
      <c r="AW285" s="14" t="s">
        <v>42</v>
      </c>
      <c r="AX285" s="14" t="s">
        <v>87</v>
      </c>
      <c r="AY285" s="166" t="s">
        <v>219</v>
      </c>
    </row>
    <row r="286" spans="2:65" s="13" customFormat="1" ht="11.25">
      <c r="B286" s="158"/>
      <c r="D286" s="152" t="s">
        <v>228</v>
      </c>
      <c r="E286" s="159" t="s">
        <v>1</v>
      </c>
      <c r="F286" s="160" t="s">
        <v>1359</v>
      </c>
      <c r="H286" s="161">
        <v>141.19999999999999</v>
      </c>
      <c r="I286" s="162"/>
      <c r="L286" s="158"/>
      <c r="M286" s="163"/>
      <c r="T286" s="164"/>
      <c r="AT286" s="159" t="s">
        <v>228</v>
      </c>
      <c r="AU286" s="159" t="s">
        <v>96</v>
      </c>
      <c r="AV286" s="13" t="s">
        <v>236</v>
      </c>
      <c r="AW286" s="13" t="s">
        <v>42</v>
      </c>
      <c r="AX286" s="13" t="s">
        <v>87</v>
      </c>
      <c r="AY286" s="159" t="s">
        <v>219</v>
      </c>
    </row>
    <row r="287" spans="2:65" s="15" customFormat="1" ht="11.25">
      <c r="B287" s="172"/>
      <c r="D287" s="152" t="s">
        <v>228</v>
      </c>
      <c r="E287" s="173" t="s">
        <v>1</v>
      </c>
      <c r="F287" s="174" t="s">
        <v>262</v>
      </c>
      <c r="H287" s="175">
        <v>141.19999999999999</v>
      </c>
      <c r="I287" s="176"/>
      <c r="L287" s="172"/>
      <c r="M287" s="177"/>
      <c r="T287" s="178"/>
      <c r="AT287" s="173" t="s">
        <v>228</v>
      </c>
      <c r="AU287" s="173" t="s">
        <v>96</v>
      </c>
      <c r="AV287" s="15" t="s">
        <v>226</v>
      </c>
      <c r="AW287" s="15" t="s">
        <v>42</v>
      </c>
      <c r="AX287" s="15" t="s">
        <v>94</v>
      </c>
      <c r="AY287" s="173" t="s">
        <v>219</v>
      </c>
    </row>
    <row r="288" spans="2:65" s="1" customFormat="1" ht="24.2" customHeight="1">
      <c r="B288" s="33"/>
      <c r="C288" s="138" t="s">
        <v>415</v>
      </c>
      <c r="D288" s="138" t="s">
        <v>221</v>
      </c>
      <c r="E288" s="139" t="s">
        <v>1360</v>
      </c>
      <c r="F288" s="140" t="s">
        <v>1361</v>
      </c>
      <c r="G288" s="141" t="s">
        <v>224</v>
      </c>
      <c r="H288" s="142">
        <v>198.8</v>
      </c>
      <c r="I288" s="143"/>
      <c r="J288" s="144">
        <f>ROUND(I288*H288,2)</f>
        <v>0</v>
      </c>
      <c r="K288" s="140" t="s">
        <v>225</v>
      </c>
      <c r="L288" s="33"/>
      <c r="M288" s="145" t="s">
        <v>1</v>
      </c>
      <c r="N288" s="146" t="s">
        <v>52</v>
      </c>
      <c r="P288" s="147">
        <f>O288*H288</f>
        <v>0</v>
      </c>
      <c r="Q288" s="147">
        <v>0</v>
      </c>
      <c r="R288" s="147">
        <f>Q288*H288</f>
        <v>0</v>
      </c>
      <c r="S288" s="147">
        <v>0</v>
      </c>
      <c r="T288" s="148">
        <f>S288*H288</f>
        <v>0</v>
      </c>
      <c r="AR288" s="149" t="s">
        <v>226</v>
      </c>
      <c r="AT288" s="149" t="s">
        <v>221</v>
      </c>
      <c r="AU288" s="149" t="s">
        <v>96</v>
      </c>
      <c r="AY288" s="17" t="s">
        <v>219</v>
      </c>
      <c r="BE288" s="150">
        <f>IF(N288="základní",J288,0)</f>
        <v>0</v>
      </c>
      <c r="BF288" s="150">
        <f>IF(N288="snížená",J288,0)</f>
        <v>0</v>
      </c>
      <c r="BG288" s="150">
        <f>IF(N288="zákl. přenesená",J288,0)</f>
        <v>0</v>
      </c>
      <c r="BH288" s="150">
        <f>IF(N288="sníž. přenesená",J288,0)</f>
        <v>0</v>
      </c>
      <c r="BI288" s="150">
        <f>IF(N288="nulová",J288,0)</f>
        <v>0</v>
      </c>
      <c r="BJ288" s="17" t="s">
        <v>94</v>
      </c>
      <c r="BK288" s="150">
        <f>ROUND(I288*H288,2)</f>
        <v>0</v>
      </c>
      <c r="BL288" s="17" t="s">
        <v>226</v>
      </c>
      <c r="BM288" s="149" t="s">
        <v>1362</v>
      </c>
    </row>
    <row r="289" spans="2:65" s="12" customFormat="1" ht="11.25">
      <c r="B289" s="151"/>
      <c r="D289" s="152" t="s">
        <v>228</v>
      </c>
      <c r="E289" s="153" t="s">
        <v>1</v>
      </c>
      <c r="F289" s="154" t="s">
        <v>1340</v>
      </c>
      <c r="H289" s="153" t="s">
        <v>1</v>
      </c>
      <c r="I289" s="155"/>
      <c r="L289" s="151"/>
      <c r="M289" s="156"/>
      <c r="T289" s="157"/>
      <c r="AT289" s="153" t="s">
        <v>228</v>
      </c>
      <c r="AU289" s="153" t="s">
        <v>96</v>
      </c>
      <c r="AV289" s="12" t="s">
        <v>94</v>
      </c>
      <c r="AW289" s="12" t="s">
        <v>42</v>
      </c>
      <c r="AX289" s="12" t="s">
        <v>87</v>
      </c>
      <c r="AY289" s="153" t="s">
        <v>219</v>
      </c>
    </row>
    <row r="290" spans="2:65" s="12" customFormat="1" ht="11.25">
      <c r="B290" s="151"/>
      <c r="D290" s="152" t="s">
        <v>228</v>
      </c>
      <c r="E290" s="153" t="s">
        <v>1</v>
      </c>
      <c r="F290" s="154" t="s">
        <v>1356</v>
      </c>
      <c r="H290" s="153" t="s">
        <v>1</v>
      </c>
      <c r="I290" s="155"/>
      <c r="L290" s="151"/>
      <c r="M290" s="156"/>
      <c r="T290" s="157"/>
      <c r="AT290" s="153" t="s">
        <v>228</v>
      </c>
      <c r="AU290" s="153" t="s">
        <v>96</v>
      </c>
      <c r="AV290" s="12" t="s">
        <v>94</v>
      </c>
      <c r="AW290" s="12" t="s">
        <v>42</v>
      </c>
      <c r="AX290" s="12" t="s">
        <v>87</v>
      </c>
      <c r="AY290" s="153" t="s">
        <v>219</v>
      </c>
    </row>
    <row r="291" spans="2:65" s="12" customFormat="1" ht="11.25">
      <c r="B291" s="151"/>
      <c r="D291" s="152" t="s">
        <v>228</v>
      </c>
      <c r="E291" s="153" t="s">
        <v>1</v>
      </c>
      <c r="F291" s="154" t="s">
        <v>1363</v>
      </c>
      <c r="H291" s="153" t="s">
        <v>1</v>
      </c>
      <c r="I291" s="155"/>
      <c r="L291" s="151"/>
      <c r="M291" s="156"/>
      <c r="T291" s="157"/>
      <c r="AT291" s="153" t="s">
        <v>228</v>
      </c>
      <c r="AU291" s="153" t="s">
        <v>96</v>
      </c>
      <c r="AV291" s="12" t="s">
        <v>94</v>
      </c>
      <c r="AW291" s="12" t="s">
        <v>42</v>
      </c>
      <c r="AX291" s="12" t="s">
        <v>87</v>
      </c>
      <c r="AY291" s="153" t="s">
        <v>219</v>
      </c>
    </row>
    <row r="292" spans="2:65" s="14" customFormat="1" ht="11.25">
      <c r="B292" s="165"/>
      <c r="D292" s="152" t="s">
        <v>228</v>
      </c>
      <c r="E292" s="166" t="s">
        <v>1</v>
      </c>
      <c r="F292" s="167" t="s">
        <v>1364</v>
      </c>
      <c r="H292" s="168">
        <v>198.8</v>
      </c>
      <c r="I292" s="169"/>
      <c r="L292" s="165"/>
      <c r="M292" s="170"/>
      <c r="T292" s="171"/>
      <c r="AT292" s="166" t="s">
        <v>228</v>
      </c>
      <c r="AU292" s="166" t="s">
        <v>96</v>
      </c>
      <c r="AV292" s="14" t="s">
        <v>96</v>
      </c>
      <c r="AW292" s="14" t="s">
        <v>42</v>
      </c>
      <c r="AX292" s="14" t="s">
        <v>87</v>
      </c>
      <c r="AY292" s="166" t="s">
        <v>219</v>
      </c>
    </row>
    <row r="293" spans="2:65" s="13" customFormat="1" ht="11.25">
      <c r="B293" s="158"/>
      <c r="D293" s="152" t="s">
        <v>228</v>
      </c>
      <c r="E293" s="159" t="s">
        <v>1</v>
      </c>
      <c r="F293" s="160" t="s">
        <v>1365</v>
      </c>
      <c r="H293" s="161">
        <v>198.8</v>
      </c>
      <c r="I293" s="162"/>
      <c r="L293" s="158"/>
      <c r="M293" s="163"/>
      <c r="T293" s="164"/>
      <c r="AT293" s="159" t="s">
        <v>228</v>
      </c>
      <c r="AU293" s="159" t="s">
        <v>96</v>
      </c>
      <c r="AV293" s="13" t="s">
        <v>236</v>
      </c>
      <c r="AW293" s="13" t="s">
        <v>42</v>
      </c>
      <c r="AX293" s="13" t="s">
        <v>87</v>
      </c>
      <c r="AY293" s="159" t="s">
        <v>219</v>
      </c>
    </row>
    <row r="294" spans="2:65" s="15" customFormat="1" ht="11.25">
      <c r="B294" s="172"/>
      <c r="D294" s="152" t="s">
        <v>228</v>
      </c>
      <c r="E294" s="173" t="s">
        <v>1</v>
      </c>
      <c r="F294" s="174" t="s">
        <v>262</v>
      </c>
      <c r="H294" s="175">
        <v>198.8</v>
      </c>
      <c r="I294" s="176"/>
      <c r="L294" s="172"/>
      <c r="M294" s="177"/>
      <c r="T294" s="178"/>
      <c r="AT294" s="173" t="s">
        <v>228</v>
      </c>
      <c r="AU294" s="173" t="s">
        <v>96</v>
      </c>
      <c r="AV294" s="15" t="s">
        <v>226</v>
      </c>
      <c r="AW294" s="15" t="s">
        <v>42</v>
      </c>
      <c r="AX294" s="15" t="s">
        <v>94</v>
      </c>
      <c r="AY294" s="173" t="s">
        <v>219</v>
      </c>
    </row>
    <row r="295" spans="2:65" s="1" customFormat="1" ht="24.2" customHeight="1">
      <c r="B295" s="33"/>
      <c r="C295" s="138" t="s">
        <v>423</v>
      </c>
      <c r="D295" s="138" t="s">
        <v>221</v>
      </c>
      <c r="E295" s="139" t="s">
        <v>1366</v>
      </c>
      <c r="F295" s="140" t="s">
        <v>1367</v>
      </c>
      <c r="G295" s="141" t="s">
        <v>224</v>
      </c>
      <c r="H295" s="142">
        <v>78</v>
      </c>
      <c r="I295" s="143"/>
      <c r="J295" s="144">
        <f>ROUND(I295*H295,2)</f>
        <v>0</v>
      </c>
      <c r="K295" s="140" t="s">
        <v>225</v>
      </c>
      <c r="L295" s="33"/>
      <c r="M295" s="145" t="s">
        <v>1</v>
      </c>
      <c r="N295" s="146" t="s">
        <v>52</v>
      </c>
      <c r="P295" s="147">
        <f>O295*H295</f>
        <v>0</v>
      </c>
      <c r="Q295" s="147">
        <v>0.184</v>
      </c>
      <c r="R295" s="147">
        <f>Q295*H295</f>
        <v>14.352</v>
      </c>
      <c r="S295" s="147">
        <v>0</v>
      </c>
      <c r="T295" s="148">
        <f>S295*H295</f>
        <v>0</v>
      </c>
      <c r="AR295" s="149" t="s">
        <v>226</v>
      </c>
      <c r="AT295" s="149" t="s">
        <v>221</v>
      </c>
      <c r="AU295" s="149" t="s">
        <v>96</v>
      </c>
      <c r="AY295" s="17" t="s">
        <v>219</v>
      </c>
      <c r="BE295" s="150">
        <f>IF(N295="základní",J295,0)</f>
        <v>0</v>
      </c>
      <c r="BF295" s="150">
        <f>IF(N295="snížená",J295,0)</f>
        <v>0</v>
      </c>
      <c r="BG295" s="150">
        <f>IF(N295="zákl. přenesená",J295,0)</f>
        <v>0</v>
      </c>
      <c r="BH295" s="150">
        <f>IF(N295="sníž. přenesená",J295,0)</f>
        <v>0</v>
      </c>
      <c r="BI295" s="150">
        <f>IF(N295="nulová",J295,0)</f>
        <v>0</v>
      </c>
      <c r="BJ295" s="17" t="s">
        <v>94</v>
      </c>
      <c r="BK295" s="150">
        <f>ROUND(I295*H295,2)</f>
        <v>0</v>
      </c>
      <c r="BL295" s="17" t="s">
        <v>226</v>
      </c>
      <c r="BM295" s="149" t="s">
        <v>1368</v>
      </c>
    </row>
    <row r="296" spans="2:65" s="12" customFormat="1" ht="11.25">
      <c r="B296" s="151"/>
      <c r="D296" s="152" t="s">
        <v>228</v>
      </c>
      <c r="E296" s="153" t="s">
        <v>1</v>
      </c>
      <c r="F296" s="154" t="s">
        <v>1369</v>
      </c>
      <c r="H296" s="153" t="s">
        <v>1</v>
      </c>
      <c r="I296" s="155"/>
      <c r="L296" s="151"/>
      <c r="M296" s="156"/>
      <c r="T296" s="157"/>
      <c r="AT296" s="153" t="s">
        <v>228</v>
      </c>
      <c r="AU296" s="153" t="s">
        <v>96</v>
      </c>
      <c r="AV296" s="12" t="s">
        <v>94</v>
      </c>
      <c r="AW296" s="12" t="s">
        <v>42</v>
      </c>
      <c r="AX296" s="12" t="s">
        <v>87</v>
      </c>
      <c r="AY296" s="153" t="s">
        <v>219</v>
      </c>
    </row>
    <row r="297" spans="2:65" s="12" customFormat="1" ht="11.25">
      <c r="B297" s="151"/>
      <c r="D297" s="152" t="s">
        <v>228</v>
      </c>
      <c r="E297" s="153" t="s">
        <v>1</v>
      </c>
      <c r="F297" s="154" t="s">
        <v>1370</v>
      </c>
      <c r="H297" s="153" t="s">
        <v>1</v>
      </c>
      <c r="I297" s="155"/>
      <c r="L297" s="151"/>
      <c r="M297" s="156"/>
      <c r="T297" s="157"/>
      <c r="AT297" s="153" t="s">
        <v>228</v>
      </c>
      <c r="AU297" s="153" t="s">
        <v>96</v>
      </c>
      <c r="AV297" s="12" t="s">
        <v>94</v>
      </c>
      <c r="AW297" s="12" t="s">
        <v>42</v>
      </c>
      <c r="AX297" s="12" t="s">
        <v>87</v>
      </c>
      <c r="AY297" s="153" t="s">
        <v>219</v>
      </c>
    </row>
    <row r="298" spans="2:65" s="14" customFormat="1" ht="11.25">
      <c r="B298" s="165"/>
      <c r="D298" s="152" t="s">
        <v>228</v>
      </c>
      <c r="E298" s="166" t="s">
        <v>1</v>
      </c>
      <c r="F298" s="167" t="s">
        <v>1371</v>
      </c>
      <c r="H298" s="168">
        <v>78</v>
      </c>
      <c r="I298" s="169"/>
      <c r="L298" s="165"/>
      <c r="M298" s="170"/>
      <c r="T298" s="171"/>
      <c r="AT298" s="166" t="s">
        <v>228</v>
      </c>
      <c r="AU298" s="166" t="s">
        <v>96</v>
      </c>
      <c r="AV298" s="14" t="s">
        <v>96</v>
      </c>
      <c r="AW298" s="14" t="s">
        <v>42</v>
      </c>
      <c r="AX298" s="14" t="s">
        <v>87</v>
      </c>
      <c r="AY298" s="166" t="s">
        <v>219</v>
      </c>
    </row>
    <row r="299" spans="2:65" s="15" customFormat="1" ht="11.25">
      <c r="B299" s="172"/>
      <c r="D299" s="152" t="s">
        <v>228</v>
      </c>
      <c r="E299" s="173" t="s">
        <v>1173</v>
      </c>
      <c r="F299" s="174" t="s">
        <v>262</v>
      </c>
      <c r="H299" s="175">
        <v>78</v>
      </c>
      <c r="I299" s="176"/>
      <c r="L299" s="172"/>
      <c r="M299" s="177"/>
      <c r="T299" s="178"/>
      <c r="AT299" s="173" t="s">
        <v>228</v>
      </c>
      <c r="AU299" s="173" t="s">
        <v>96</v>
      </c>
      <c r="AV299" s="15" t="s">
        <v>226</v>
      </c>
      <c r="AW299" s="15" t="s">
        <v>42</v>
      </c>
      <c r="AX299" s="15" t="s">
        <v>94</v>
      </c>
      <c r="AY299" s="173" t="s">
        <v>219</v>
      </c>
    </row>
    <row r="300" spans="2:65" s="1" customFormat="1" ht="16.5" customHeight="1">
      <c r="B300" s="33"/>
      <c r="C300" s="183" t="s">
        <v>430</v>
      </c>
      <c r="D300" s="183" t="s">
        <v>472</v>
      </c>
      <c r="E300" s="184" t="s">
        <v>1372</v>
      </c>
      <c r="F300" s="185" t="s">
        <v>1373</v>
      </c>
      <c r="G300" s="186" t="s">
        <v>224</v>
      </c>
      <c r="H300" s="187">
        <v>79.56</v>
      </c>
      <c r="I300" s="188"/>
      <c r="J300" s="189">
        <f>ROUND(I300*H300,2)</f>
        <v>0</v>
      </c>
      <c r="K300" s="185" t="s">
        <v>254</v>
      </c>
      <c r="L300" s="190"/>
      <c r="M300" s="191" t="s">
        <v>1</v>
      </c>
      <c r="N300" s="192" t="s">
        <v>52</v>
      </c>
      <c r="P300" s="147">
        <f>O300*H300</f>
        <v>0</v>
      </c>
      <c r="Q300" s="147">
        <v>0.222</v>
      </c>
      <c r="R300" s="147">
        <f>Q300*H300</f>
        <v>17.662320000000001</v>
      </c>
      <c r="S300" s="147">
        <v>0</v>
      </c>
      <c r="T300" s="148">
        <f>S300*H300</f>
        <v>0</v>
      </c>
      <c r="AR300" s="149" t="s">
        <v>295</v>
      </c>
      <c r="AT300" s="149" t="s">
        <v>472</v>
      </c>
      <c r="AU300" s="149" t="s">
        <v>96</v>
      </c>
      <c r="AY300" s="17" t="s">
        <v>219</v>
      </c>
      <c r="BE300" s="150">
        <f>IF(N300="základní",J300,0)</f>
        <v>0</v>
      </c>
      <c r="BF300" s="150">
        <f>IF(N300="snížená",J300,0)</f>
        <v>0</v>
      </c>
      <c r="BG300" s="150">
        <f>IF(N300="zákl. přenesená",J300,0)</f>
        <v>0</v>
      </c>
      <c r="BH300" s="150">
        <f>IF(N300="sníž. přenesená",J300,0)</f>
        <v>0</v>
      </c>
      <c r="BI300" s="150">
        <f>IF(N300="nulová",J300,0)</f>
        <v>0</v>
      </c>
      <c r="BJ300" s="17" t="s">
        <v>94</v>
      </c>
      <c r="BK300" s="150">
        <f>ROUND(I300*H300,2)</f>
        <v>0</v>
      </c>
      <c r="BL300" s="17" t="s">
        <v>226</v>
      </c>
      <c r="BM300" s="149" t="s">
        <v>1374</v>
      </c>
    </row>
    <row r="301" spans="2:65" s="14" customFormat="1" ht="11.25">
      <c r="B301" s="165"/>
      <c r="D301" s="152" t="s">
        <v>228</v>
      </c>
      <c r="E301" s="166" t="s">
        <v>1</v>
      </c>
      <c r="F301" s="167" t="s">
        <v>1375</v>
      </c>
      <c r="H301" s="168">
        <v>79.56</v>
      </c>
      <c r="I301" s="169"/>
      <c r="L301" s="165"/>
      <c r="M301" s="170"/>
      <c r="T301" s="171"/>
      <c r="AT301" s="166" t="s">
        <v>228</v>
      </c>
      <c r="AU301" s="166" t="s">
        <v>96</v>
      </c>
      <c r="AV301" s="14" t="s">
        <v>96</v>
      </c>
      <c r="AW301" s="14" t="s">
        <v>42</v>
      </c>
      <c r="AX301" s="14" t="s">
        <v>94</v>
      </c>
      <c r="AY301" s="166" t="s">
        <v>219</v>
      </c>
    </row>
    <row r="302" spans="2:65" s="1" customFormat="1" ht="24.2" customHeight="1">
      <c r="B302" s="33"/>
      <c r="C302" s="138" t="s">
        <v>435</v>
      </c>
      <c r="D302" s="138" t="s">
        <v>221</v>
      </c>
      <c r="E302" s="139" t="s">
        <v>1376</v>
      </c>
      <c r="F302" s="140" t="s">
        <v>1377</v>
      </c>
      <c r="G302" s="141" t="s">
        <v>224</v>
      </c>
      <c r="H302" s="142">
        <v>213.04</v>
      </c>
      <c r="I302" s="143"/>
      <c r="J302" s="144">
        <f>ROUND(I302*H302,2)</f>
        <v>0</v>
      </c>
      <c r="K302" s="140" t="s">
        <v>225</v>
      </c>
      <c r="L302" s="33"/>
      <c r="M302" s="145" t="s">
        <v>1</v>
      </c>
      <c r="N302" s="146" t="s">
        <v>52</v>
      </c>
      <c r="P302" s="147">
        <f>O302*H302</f>
        <v>0</v>
      </c>
      <c r="Q302" s="147">
        <v>0.184</v>
      </c>
      <c r="R302" s="147">
        <f>Q302*H302</f>
        <v>39.199359999999999</v>
      </c>
      <c r="S302" s="147">
        <v>0</v>
      </c>
      <c r="T302" s="148">
        <f>S302*H302</f>
        <v>0</v>
      </c>
      <c r="AR302" s="149" t="s">
        <v>226</v>
      </c>
      <c r="AT302" s="149" t="s">
        <v>221</v>
      </c>
      <c r="AU302" s="149" t="s">
        <v>96</v>
      </c>
      <c r="AY302" s="17" t="s">
        <v>219</v>
      </c>
      <c r="BE302" s="150">
        <f>IF(N302="základní",J302,0)</f>
        <v>0</v>
      </c>
      <c r="BF302" s="150">
        <f>IF(N302="snížená",J302,0)</f>
        <v>0</v>
      </c>
      <c r="BG302" s="150">
        <f>IF(N302="zákl. přenesená",J302,0)</f>
        <v>0</v>
      </c>
      <c r="BH302" s="150">
        <f>IF(N302="sníž. přenesená",J302,0)</f>
        <v>0</v>
      </c>
      <c r="BI302" s="150">
        <f>IF(N302="nulová",J302,0)</f>
        <v>0</v>
      </c>
      <c r="BJ302" s="17" t="s">
        <v>94</v>
      </c>
      <c r="BK302" s="150">
        <f>ROUND(I302*H302,2)</f>
        <v>0</v>
      </c>
      <c r="BL302" s="17" t="s">
        <v>226</v>
      </c>
      <c r="BM302" s="149" t="s">
        <v>1378</v>
      </c>
    </row>
    <row r="303" spans="2:65" s="12" customFormat="1" ht="11.25">
      <c r="B303" s="151"/>
      <c r="D303" s="152" t="s">
        <v>228</v>
      </c>
      <c r="E303" s="153" t="s">
        <v>1</v>
      </c>
      <c r="F303" s="154" t="s">
        <v>1369</v>
      </c>
      <c r="H303" s="153" t="s">
        <v>1</v>
      </c>
      <c r="I303" s="155"/>
      <c r="L303" s="151"/>
      <c r="M303" s="156"/>
      <c r="T303" s="157"/>
      <c r="AT303" s="153" t="s">
        <v>228</v>
      </c>
      <c r="AU303" s="153" t="s">
        <v>96</v>
      </c>
      <c r="AV303" s="12" t="s">
        <v>94</v>
      </c>
      <c r="AW303" s="12" t="s">
        <v>42</v>
      </c>
      <c r="AX303" s="12" t="s">
        <v>87</v>
      </c>
      <c r="AY303" s="153" t="s">
        <v>219</v>
      </c>
    </row>
    <row r="304" spans="2:65" s="12" customFormat="1" ht="11.25">
      <c r="B304" s="151"/>
      <c r="D304" s="152" t="s">
        <v>228</v>
      </c>
      <c r="E304" s="153" t="s">
        <v>1</v>
      </c>
      <c r="F304" s="154" t="s">
        <v>1379</v>
      </c>
      <c r="H304" s="153" t="s">
        <v>1</v>
      </c>
      <c r="I304" s="155"/>
      <c r="L304" s="151"/>
      <c r="M304" s="156"/>
      <c r="T304" s="157"/>
      <c r="AT304" s="153" t="s">
        <v>228</v>
      </c>
      <c r="AU304" s="153" t="s">
        <v>96</v>
      </c>
      <c r="AV304" s="12" t="s">
        <v>94</v>
      </c>
      <c r="AW304" s="12" t="s">
        <v>42</v>
      </c>
      <c r="AX304" s="12" t="s">
        <v>87</v>
      </c>
      <c r="AY304" s="153" t="s">
        <v>219</v>
      </c>
    </row>
    <row r="305" spans="2:65" s="14" customFormat="1" ht="11.25">
      <c r="B305" s="165"/>
      <c r="D305" s="152" t="s">
        <v>228</v>
      </c>
      <c r="E305" s="166" t="s">
        <v>1</v>
      </c>
      <c r="F305" s="167" t="s">
        <v>1380</v>
      </c>
      <c r="H305" s="168">
        <v>200</v>
      </c>
      <c r="I305" s="169"/>
      <c r="L305" s="165"/>
      <c r="M305" s="170"/>
      <c r="T305" s="171"/>
      <c r="AT305" s="166" t="s">
        <v>228</v>
      </c>
      <c r="AU305" s="166" t="s">
        <v>96</v>
      </c>
      <c r="AV305" s="14" t="s">
        <v>96</v>
      </c>
      <c r="AW305" s="14" t="s">
        <v>42</v>
      </c>
      <c r="AX305" s="14" t="s">
        <v>87</v>
      </c>
      <c r="AY305" s="166" t="s">
        <v>219</v>
      </c>
    </row>
    <row r="306" spans="2:65" s="14" customFormat="1" ht="11.25">
      <c r="B306" s="165"/>
      <c r="D306" s="152" t="s">
        <v>228</v>
      </c>
      <c r="E306" s="166" t="s">
        <v>1</v>
      </c>
      <c r="F306" s="167" t="s">
        <v>1381</v>
      </c>
      <c r="H306" s="168">
        <v>12</v>
      </c>
      <c r="I306" s="169"/>
      <c r="L306" s="165"/>
      <c r="M306" s="170"/>
      <c r="T306" s="171"/>
      <c r="AT306" s="166" t="s">
        <v>228</v>
      </c>
      <c r="AU306" s="166" t="s">
        <v>96</v>
      </c>
      <c r="AV306" s="14" t="s">
        <v>96</v>
      </c>
      <c r="AW306" s="14" t="s">
        <v>42</v>
      </c>
      <c r="AX306" s="14" t="s">
        <v>87</v>
      </c>
      <c r="AY306" s="166" t="s">
        <v>219</v>
      </c>
    </row>
    <row r="307" spans="2:65" s="14" customFormat="1" ht="11.25">
      <c r="B307" s="165"/>
      <c r="D307" s="152" t="s">
        <v>228</v>
      </c>
      <c r="E307" s="166" t="s">
        <v>1</v>
      </c>
      <c r="F307" s="167" t="s">
        <v>1382</v>
      </c>
      <c r="H307" s="168">
        <v>1.04</v>
      </c>
      <c r="I307" s="169"/>
      <c r="L307" s="165"/>
      <c r="M307" s="170"/>
      <c r="T307" s="171"/>
      <c r="AT307" s="166" t="s">
        <v>228</v>
      </c>
      <c r="AU307" s="166" t="s">
        <v>96</v>
      </c>
      <c r="AV307" s="14" t="s">
        <v>96</v>
      </c>
      <c r="AW307" s="14" t="s">
        <v>42</v>
      </c>
      <c r="AX307" s="14" t="s">
        <v>87</v>
      </c>
      <c r="AY307" s="166" t="s">
        <v>219</v>
      </c>
    </row>
    <row r="308" spans="2:65" s="15" customFormat="1" ht="11.25">
      <c r="B308" s="172"/>
      <c r="D308" s="152" t="s">
        <v>228</v>
      </c>
      <c r="E308" s="173" t="s">
        <v>1175</v>
      </c>
      <c r="F308" s="174" t="s">
        <v>262</v>
      </c>
      <c r="H308" s="175">
        <v>213.04</v>
      </c>
      <c r="I308" s="176"/>
      <c r="L308" s="172"/>
      <c r="M308" s="177"/>
      <c r="T308" s="178"/>
      <c r="AT308" s="173" t="s">
        <v>228</v>
      </c>
      <c r="AU308" s="173" t="s">
        <v>96</v>
      </c>
      <c r="AV308" s="15" t="s">
        <v>226</v>
      </c>
      <c r="AW308" s="15" t="s">
        <v>42</v>
      </c>
      <c r="AX308" s="15" t="s">
        <v>94</v>
      </c>
      <c r="AY308" s="173" t="s">
        <v>219</v>
      </c>
    </row>
    <row r="309" spans="2:65" s="1" customFormat="1" ht="16.5" customHeight="1">
      <c r="B309" s="33"/>
      <c r="C309" s="183" t="s">
        <v>439</v>
      </c>
      <c r="D309" s="183" t="s">
        <v>472</v>
      </c>
      <c r="E309" s="184" t="s">
        <v>1372</v>
      </c>
      <c r="F309" s="185" t="s">
        <v>1373</v>
      </c>
      <c r="G309" s="186" t="s">
        <v>224</v>
      </c>
      <c r="H309" s="187">
        <v>217.30099999999999</v>
      </c>
      <c r="I309" s="188"/>
      <c r="J309" s="189">
        <f>ROUND(I309*H309,2)</f>
        <v>0</v>
      </c>
      <c r="K309" s="185" t="s">
        <v>254</v>
      </c>
      <c r="L309" s="190"/>
      <c r="M309" s="191" t="s">
        <v>1</v>
      </c>
      <c r="N309" s="192" t="s">
        <v>52</v>
      </c>
      <c r="P309" s="147">
        <f>O309*H309</f>
        <v>0</v>
      </c>
      <c r="Q309" s="147">
        <v>0.222</v>
      </c>
      <c r="R309" s="147">
        <f>Q309*H309</f>
        <v>48.240822000000001</v>
      </c>
      <c r="S309" s="147">
        <v>0</v>
      </c>
      <c r="T309" s="148">
        <f>S309*H309</f>
        <v>0</v>
      </c>
      <c r="AR309" s="149" t="s">
        <v>295</v>
      </c>
      <c r="AT309" s="149" t="s">
        <v>472</v>
      </c>
      <c r="AU309" s="149" t="s">
        <v>96</v>
      </c>
      <c r="AY309" s="17" t="s">
        <v>219</v>
      </c>
      <c r="BE309" s="150">
        <f>IF(N309="základní",J309,0)</f>
        <v>0</v>
      </c>
      <c r="BF309" s="150">
        <f>IF(N309="snížená",J309,0)</f>
        <v>0</v>
      </c>
      <c r="BG309" s="150">
        <f>IF(N309="zákl. přenesená",J309,0)</f>
        <v>0</v>
      </c>
      <c r="BH309" s="150">
        <f>IF(N309="sníž. přenesená",J309,0)</f>
        <v>0</v>
      </c>
      <c r="BI309" s="150">
        <f>IF(N309="nulová",J309,0)</f>
        <v>0</v>
      </c>
      <c r="BJ309" s="17" t="s">
        <v>94</v>
      </c>
      <c r="BK309" s="150">
        <f>ROUND(I309*H309,2)</f>
        <v>0</v>
      </c>
      <c r="BL309" s="17" t="s">
        <v>226</v>
      </c>
      <c r="BM309" s="149" t="s">
        <v>1383</v>
      </c>
    </row>
    <row r="310" spans="2:65" s="14" customFormat="1" ht="11.25">
      <c r="B310" s="165"/>
      <c r="D310" s="152" t="s">
        <v>228</v>
      </c>
      <c r="E310" s="166" t="s">
        <v>1</v>
      </c>
      <c r="F310" s="167" t="s">
        <v>1384</v>
      </c>
      <c r="H310" s="168">
        <v>217.30099999999999</v>
      </c>
      <c r="I310" s="169"/>
      <c r="L310" s="165"/>
      <c r="M310" s="170"/>
      <c r="T310" s="171"/>
      <c r="AT310" s="166" t="s">
        <v>228</v>
      </c>
      <c r="AU310" s="166" t="s">
        <v>96</v>
      </c>
      <c r="AV310" s="14" t="s">
        <v>96</v>
      </c>
      <c r="AW310" s="14" t="s">
        <v>42</v>
      </c>
      <c r="AX310" s="14" t="s">
        <v>94</v>
      </c>
      <c r="AY310" s="166" t="s">
        <v>219</v>
      </c>
    </row>
    <row r="311" spans="2:65" s="1" customFormat="1" ht="21.75" customHeight="1">
      <c r="B311" s="33"/>
      <c r="C311" s="138" t="s">
        <v>444</v>
      </c>
      <c r="D311" s="138" t="s">
        <v>221</v>
      </c>
      <c r="E311" s="139" t="s">
        <v>1385</v>
      </c>
      <c r="F311" s="140" t="s">
        <v>1386</v>
      </c>
      <c r="G311" s="141" t="s">
        <v>224</v>
      </c>
      <c r="H311" s="142">
        <v>262</v>
      </c>
      <c r="I311" s="143"/>
      <c r="J311" s="144">
        <f>ROUND(I311*H311,2)</f>
        <v>0</v>
      </c>
      <c r="K311" s="140" t="s">
        <v>254</v>
      </c>
      <c r="L311" s="33"/>
      <c r="M311" s="145" t="s">
        <v>1</v>
      </c>
      <c r="N311" s="146" t="s">
        <v>52</v>
      </c>
      <c r="P311" s="147">
        <f>O311*H311</f>
        <v>0</v>
      </c>
      <c r="Q311" s="147">
        <v>9.0620000000000006E-2</v>
      </c>
      <c r="R311" s="147">
        <f>Q311*H311</f>
        <v>23.742440000000002</v>
      </c>
      <c r="S311" s="147">
        <v>0</v>
      </c>
      <c r="T311" s="148">
        <f>S311*H311</f>
        <v>0</v>
      </c>
      <c r="AR311" s="149" t="s">
        <v>226</v>
      </c>
      <c r="AT311" s="149" t="s">
        <v>221</v>
      </c>
      <c r="AU311" s="149" t="s">
        <v>96</v>
      </c>
      <c r="AY311" s="17" t="s">
        <v>219</v>
      </c>
      <c r="BE311" s="150">
        <f>IF(N311="základní",J311,0)</f>
        <v>0</v>
      </c>
      <c r="BF311" s="150">
        <f>IF(N311="snížená",J311,0)</f>
        <v>0</v>
      </c>
      <c r="BG311" s="150">
        <f>IF(N311="zákl. přenesená",J311,0)</f>
        <v>0</v>
      </c>
      <c r="BH311" s="150">
        <f>IF(N311="sníž. přenesená",J311,0)</f>
        <v>0</v>
      </c>
      <c r="BI311" s="150">
        <f>IF(N311="nulová",J311,0)</f>
        <v>0</v>
      </c>
      <c r="BJ311" s="17" t="s">
        <v>94</v>
      </c>
      <c r="BK311" s="150">
        <f>ROUND(I311*H311,2)</f>
        <v>0</v>
      </c>
      <c r="BL311" s="17" t="s">
        <v>226</v>
      </c>
      <c r="BM311" s="149" t="s">
        <v>1387</v>
      </c>
    </row>
    <row r="312" spans="2:65" s="1" customFormat="1" ht="11.25">
      <c r="B312" s="33"/>
      <c r="D312" s="179" t="s">
        <v>256</v>
      </c>
      <c r="F312" s="180" t="s">
        <v>1388</v>
      </c>
      <c r="I312" s="181"/>
      <c r="L312" s="33"/>
      <c r="M312" s="182"/>
      <c r="T312" s="57"/>
      <c r="AT312" s="17" t="s">
        <v>256</v>
      </c>
      <c r="AU312" s="17" t="s">
        <v>96</v>
      </c>
    </row>
    <row r="313" spans="2:65" s="12" customFormat="1" ht="11.25">
      <c r="B313" s="151"/>
      <c r="D313" s="152" t="s">
        <v>228</v>
      </c>
      <c r="E313" s="153" t="s">
        <v>1</v>
      </c>
      <c r="F313" s="154" t="s">
        <v>1389</v>
      </c>
      <c r="H313" s="153" t="s">
        <v>1</v>
      </c>
      <c r="I313" s="155"/>
      <c r="L313" s="151"/>
      <c r="M313" s="156"/>
      <c r="T313" s="157"/>
      <c r="AT313" s="153" t="s">
        <v>228</v>
      </c>
      <c r="AU313" s="153" t="s">
        <v>96</v>
      </c>
      <c r="AV313" s="12" t="s">
        <v>94</v>
      </c>
      <c r="AW313" s="12" t="s">
        <v>42</v>
      </c>
      <c r="AX313" s="12" t="s">
        <v>87</v>
      </c>
      <c r="AY313" s="153" t="s">
        <v>219</v>
      </c>
    </row>
    <row r="314" spans="2:65" s="13" customFormat="1" ht="11.25">
      <c r="B314" s="158"/>
      <c r="D314" s="152" t="s">
        <v>228</v>
      </c>
      <c r="E314" s="159" t="s">
        <v>1</v>
      </c>
      <c r="F314" s="160" t="s">
        <v>242</v>
      </c>
      <c r="H314" s="161">
        <v>0</v>
      </c>
      <c r="I314" s="162"/>
      <c r="L314" s="158"/>
      <c r="M314" s="163"/>
      <c r="T314" s="164"/>
      <c r="AT314" s="159" t="s">
        <v>228</v>
      </c>
      <c r="AU314" s="159" t="s">
        <v>96</v>
      </c>
      <c r="AV314" s="13" t="s">
        <v>236</v>
      </c>
      <c r="AW314" s="13" t="s">
        <v>42</v>
      </c>
      <c r="AX314" s="13" t="s">
        <v>87</v>
      </c>
      <c r="AY314" s="159" t="s">
        <v>219</v>
      </c>
    </row>
    <row r="315" spans="2:65" s="12" customFormat="1" ht="11.25">
      <c r="B315" s="151"/>
      <c r="D315" s="152" t="s">
        <v>228</v>
      </c>
      <c r="E315" s="153" t="s">
        <v>1</v>
      </c>
      <c r="F315" s="154" t="s">
        <v>1390</v>
      </c>
      <c r="H315" s="153" t="s">
        <v>1</v>
      </c>
      <c r="I315" s="155"/>
      <c r="L315" s="151"/>
      <c r="M315" s="156"/>
      <c r="T315" s="157"/>
      <c r="AT315" s="153" t="s">
        <v>228</v>
      </c>
      <c r="AU315" s="153" t="s">
        <v>96</v>
      </c>
      <c r="AV315" s="12" t="s">
        <v>94</v>
      </c>
      <c r="AW315" s="12" t="s">
        <v>42</v>
      </c>
      <c r="AX315" s="12" t="s">
        <v>87</v>
      </c>
      <c r="AY315" s="153" t="s">
        <v>219</v>
      </c>
    </row>
    <row r="316" spans="2:65" s="12" customFormat="1" ht="11.25">
      <c r="B316" s="151"/>
      <c r="D316" s="152" t="s">
        <v>228</v>
      </c>
      <c r="E316" s="153" t="s">
        <v>1</v>
      </c>
      <c r="F316" s="154" t="s">
        <v>1391</v>
      </c>
      <c r="H316" s="153" t="s">
        <v>1</v>
      </c>
      <c r="I316" s="155"/>
      <c r="L316" s="151"/>
      <c r="M316" s="156"/>
      <c r="T316" s="157"/>
      <c r="AT316" s="153" t="s">
        <v>228</v>
      </c>
      <c r="AU316" s="153" t="s">
        <v>96</v>
      </c>
      <c r="AV316" s="12" t="s">
        <v>94</v>
      </c>
      <c r="AW316" s="12" t="s">
        <v>42</v>
      </c>
      <c r="AX316" s="12" t="s">
        <v>87</v>
      </c>
      <c r="AY316" s="153" t="s">
        <v>219</v>
      </c>
    </row>
    <row r="317" spans="2:65" s="14" customFormat="1" ht="11.25">
      <c r="B317" s="165"/>
      <c r="D317" s="152" t="s">
        <v>228</v>
      </c>
      <c r="E317" s="166" t="s">
        <v>1</v>
      </c>
      <c r="F317" s="167" t="s">
        <v>1392</v>
      </c>
      <c r="H317" s="168">
        <v>62</v>
      </c>
      <c r="I317" s="169"/>
      <c r="L317" s="165"/>
      <c r="M317" s="170"/>
      <c r="T317" s="171"/>
      <c r="AT317" s="166" t="s">
        <v>228</v>
      </c>
      <c r="AU317" s="166" t="s">
        <v>96</v>
      </c>
      <c r="AV317" s="14" t="s">
        <v>96</v>
      </c>
      <c r="AW317" s="14" t="s">
        <v>42</v>
      </c>
      <c r="AX317" s="14" t="s">
        <v>87</v>
      </c>
      <c r="AY317" s="166" t="s">
        <v>219</v>
      </c>
    </row>
    <row r="318" spans="2:65" s="14" customFormat="1" ht="11.25">
      <c r="B318" s="165"/>
      <c r="D318" s="152" t="s">
        <v>228</v>
      </c>
      <c r="E318" s="166" t="s">
        <v>1</v>
      </c>
      <c r="F318" s="167" t="s">
        <v>1393</v>
      </c>
      <c r="H318" s="168">
        <v>200</v>
      </c>
      <c r="I318" s="169"/>
      <c r="L318" s="165"/>
      <c r="M318" s="170"/>
      <c r="T318" s="171"/>
      <c r="AT318" s="166" t="s">
        <v>228</v>
      </c>
      <c r="AU318" s="166" t="s">
        <v>96</v>
      </c>
      <c r="AV318" s="14" t="s">
        <v>96</v>
      </c>
      <c r="AW318" s="14" t="s">
        <v>42</v>
      </c>
      <c r="AX318" s="14" t="s">
        <v>87</v>
      </c>
      <c r="AY318" s="166" t="s">
        <v>219</v>
      </c>
    </row>
    <row r="319" spans="2:65" s="15" customFormat="1" ht="11.25">
      <c r="B319" s="172"/>
      <c r="D319" s="152" t="s">
        <v>228</v>
      </c>
      <c r="E319" s="173" t="s">
        <v>1196</v>
      </c>
      <c r="F319" s="174" t="s">
        <v>262</v>
      </c>
      <c r="H319" s="175">
        <v>262</v>
      </c>
      <c r="I319" s="176"/>
      <c r="L319" s="172"/>
      <c r="M319" s="177"/>
      <c r="T319" s="178"/>
      <c r="AT319" s="173" t="s">
        <v>228</v>
      </c>
      <c r="AU319" s="173" t="s">
        <v>96</v>
      </c>
      <c r="AV319" s="15" t="s">
        <v>226</v>
      </c>
      <c r="AW319" s="15" t="s">
        <v>42</v>
      </c>
      <c r="AX319" s="15" t="s">
        <v>94</v>
      </c>
      <c r="AY319" s="173" t="s">
        <v>219</v>
      </c>
    </row>
    <row r="320" spans="2:65" s="1" customFormat="1" ht="16.5" customHeight="1">
      <c r="B320" s="33"/>
      <c r="C320" s="183" t="s">
        <v>454</v>
      </c>
      <c r="D320" s="183" t="s">
        <v>472</v>
      </c>
      <c r="E320" s="184" t="s">
        <v>1394</v>
      </c>
      <c r="F320" s="185" t="s">
        <v>1395</v>
      </c>
      <c r="G320" s="186" t="s">
        <v>224</v>
      </c>
      <c r="H320" s="187">
        <v>267.24</v>
      </c>
      <c r="I320" s="188"/>
      <c r="J320" s="189">
        <f>ROUND(I320*H320,2)</f>
        <v>0</v>
      </c>
      <c r="K320" s="185" t="s">
        <v>254</v>
      </c>
      <c r="L320" s="190"/>
      <c r="M320" s="191" t="s">
        <v>1</v>
      </c>
      <c r="N320" s="192" t="s">
        <v>52</v>
      </c>
      <c r="P320" s="147">
        <f>O320*H320</f>
        <v>0</v>
      </c>
      <c r="Q320" s="147">
        <v>0.17599999999999999</v>
      </c>
      <c r="R320" s="147">
        <f>Q320*H320</f>
        <v>47.034239999999997</v>
      </c>
      <c r="S320" s="147">
        <v>0</v>
      </c>
      <c r="T320" s="148">
        <f>S320*H320</f>
        <v>0</v>
      </c>
      <c r="AR320" s="149" t="s">
        <v>295</v>
      </c>
      <c r="AT320" s="149" t="s">
        <v>472</v>
      </c>
      <c r="AU320" s="149" t="s">
        <v>96</v>
      </c>
      <c r="AY320" s="17" t="s">
        <v>219</v>
      </c>
      <c r="BE320" s="150">
        <f>IF(N320="základní",J320,0)</f>
        <v>0</v>
      </c>
      <c r="BF320" s="150">
        <f>IF(N320="snížená",J320,0)</f>
        <v>0</v>
      </c>
      <c r="BG320" s="150">
        <f>IF(N320="zákl. přenesená",J320,0)</f>
        <v>0</v>
      </c>
      <c r="BH320" s="150">
        <f>IF(N320="sníž. přenesená",J320,0)</f>
        <v>0</v>
      </c>
      <c r="BI320" s="150">
        <f>IF(N320="nulová",J320,0)</f>
        <v>0</v>
      </c>
      <c r="BJ320" s="17" t="s">
        <v>94</v>
      </c>
      <c r="BK320" s="150">
        <f>ROUND(I320*H320,2)</f>
        <v>0</v>
      </c>
      <c r="BL320" s="17" t="s">
        <v>226</v>
      </c>
      <c r="BM320" s="149" t="s">
        <v>1396</v>
      </c>
    </row>
    <row r="321" spans="2:65" s="14" customFormat="1" ht="11.25">
      <c r="B321" s="165"/>
      <c r="D321" s="152" t="s">
        <v>228</v>
      </c>
      <c r="E321" s="166" t="s">
        <v>1</v>
      </c>
      <c r="F321" s="167" t="s">
        <v>1397</v>
      </c>
      <c r="H321" s="168">
        <v>267.24</v>
      </c>
      <c r="I321" s="169"/>
      <c r="L321" s="165"/>
      <c r="M321" s="170"/>
      <c r="T321" s="171"/>
      <c r="AT321" s="166" t="s">
        <v>228</v>
      </c>
      <c r="AU321" s="166" t="s">
        <v>96</v>
      </c>
      <c r="AV321" s="14" t="s">
        <v>96</v>
      </c>
      <c r="AW321" s="14" t="s">
        <v>42</v>
      </c>
      <c r="AX321" s="14" t="s">
        <v>94</v>
      </c>
      <c r="AY321" s="166" t="s">
        <v>219</v>
      </c>
    </row>
    <row r="322" spans="2:65" s="11" customFormat="1" ht="22.9" customHeight="1">
      <c r="B322" s="126"/>
      <c r="D322" s="127" t="s">
        <v>86</v>
      </c>
      <c r="E322" s="136" t="s">
        <v>301</v>
      </c>
      <c r="F322" s="136" t="s">
        <v>783</v>
      </c>
      <c r="I322" s="129"/>
      <c r="J322" s="137">
        <f>BK322</f>
        <v>0</v>
      </c>
      <c r="L322" s="126"/>
      <c r="M322" s="131"/>
      <c r="P322" s="132">
        <f>SUM(P323:P337)</f>
        <v>0</v>
      </c>
      <c r="R322" s="132">
        <f>SUM(R323:R337)</f>
        <v>138.321414</v>
      </c>
      <c r="T322" s="133">
        <f>SUM(T323:T337)</f>
        <v>0</v>
      </c>
      <c r="AR322" s="127" t="s">
        <v>94</v>
      </c>
      <c r="AT322" s="134" t="s">
        <v>86</v>
      </c>
      <c r="AU322" s="134" t="s">
        <v>94</v>
      </c>
      <c r="AY322" s="127" t="s">
        <v>219</v>
      </c>
      <c r="BK322" s="135">
        <f>SUM(BK323:BK337)</f>
        <v>0</v>
      </c>
    </row>
    <row r="323" spans="2:65" s="1" customFormat="1" ht="16.5" customHeight="1">
      <c r="B323" s="33"/>
      <c r="C323" s="138" t="s">
        <v>460</v>
      </c>
      <c r="D323" s="138" t="s">
        <v>221</v>
      </c>
      <c r="E323" s="139" t="s">
        <v>1398</v>
      </c>
      <c r="F323" s="140" t="s">
        <v>1399</v>
      </c>
      <c r="G323" s="141" t="s">
        <v>624</v>
      </c>
      <c r="H323" s="142">
        <v>667.8</v>
      </c>
      <c r="I323" s="143"/>
      <c r="J323" s="144">
        <f>ROUND(I323*H323,2)</f>
        <v>0</v>
      </c>
      <c r="K323" s="140" t="s">
        <v>254</v>
      </c>
      <c r="L323" s="33"/>
      <c r="M323" s="145" t="s">
        <v>1</v>
      </c>
      <c r="N323" s="146" t="s">
        <v>52</v>
      </c>
      <c r="P323" s="147">
        <f>O323*H323</f>
        <v>0</v>
      </c>
      <c r="Q323" s="147">
        <v>0.15256</v>
      </c>
      <c r="R323" s="147">
        <f>Q323*H323</f>
        <v>101.87956799999999</v>
      </c>
      <c r="S323" s="147">
        <v>0</v>
      </c>
      <c r="T323" s="148">
        <f>S323*H323</f>
        <v>0</v>
      </c>
      <c r="AR323" s="149" t="s">
        <v>226</v>
      </c>
      <c r="AT323" s="149" t="s">
        <v>221</v>
      </c>
      <c r="AU323" s="149" t="s">
        <v>96</v>
      </c>
      <c r="AY323" s="17" t="s">
        <v>219</v>
      </c>
      <c r="BE323" s="150">
        <f>IF(N323="základní",J323,0)</f>
        <v>0</v>
      </c>
      <c r="BF323" s="150">
        <f>IF(N323="snížená",J323,0)</f>
        <v>0</v>
      </c>
      <c r="BG323" s="150">
        <f>IF(N323="zákl. přenesená",J323,0)</f>
        <v>0</v>
      </c>
      <c r="BH323" s="150">
        <f>IF(N323="sníž. přenesená",J323,0)</f>
        <v>0</v>
      </c>
      <c r="BI323" s="150">
        <f>IF(N323="nulová",J323,0)</f>
        <v>0</v>
      </c>
      <c r="BJ323" s="17" t="s">
        <v>94</v>
      </c>
      <c r="BK323" s="150">
        <f>ROUND(I323*H323,2)</f>
        <v>0</v>
      </c>
      <c r="BL323" s="17" t="s">
        <v>226</v>
      </c>
      <c r="BM323" s="149" t="s">
        <v>1400</v>
      </c>
    </row>
    <row r="324" spans="2:65" s="1" customFormat="1" ht="11.25">
      <c r="B324" s="33"/>
      <c r="D324" s="179" t="s">
        <v>256</v>
      </c>
      <c r="F324" s="180" t="s">
        <v>1401</v>
      </c>
      <c r="I324" s="181"/>
      <c r="L324" s="33"/>
      <c r="M324" s="182"/>
      <c r="T324" s="57"/>
      <c r="AT324" s="17" t="s">
        <v>256</v>
      </c>
      <c r="AU324" s="17" t="s">
        <v>96</v>
      </c>
    </row>
    <row r="325" spans="2:65" s="12" customFormat="1" ht="11.25">
      <c r="B325" s="151"/>
      <c r="D325" s="152" t="s">
        <v>228</v>
      </c>
      <c r="E325" s="153" t="s">
        <v>1</v>
      </c>
      <c r="F325" s="154" t="s">
        <v>1402</v>
      </c>
      <c r="H325" s="153" t="s">
        <v>1</v>
      </c>
      <c r="I325" s="155"/>
      <c r="L325" s="151"/>
      <c r="M325" s="156"/>
      <c r="T325" s="157"/>
      <c r="AT325" s="153" t="s">
        <v>228</v>
      </c>
      <c r="AU325" s="153" t="s">
        <v>96</v>
      </c>
      <c r="AV325" s="12" t="s">
        <v>94</v>
      </c>
      <c r="AW325" s="12" t="s">
        <v>42</v>
      </c>
      <c r="AX325" s="12" t="s">
        <v>87</v>
      </c>
      <c r="AY325" s="153" t="s">
        <v>219</v>
      </c>
    </row>
    <row r="326" spans="2:65" s="12" customFormat="1" ht="11.25">
      <c r="B326" s="151"/>
      <c r="D326" s="152" t="s">
        <v>228</v>
      </c>
      <c r="E326" s="153" t="s">
        <v>1</v>
      </c>
      <c r="F326" s="154" t="s">
        <v>1403</v>
      </c>
      <c r="H326" s="153" t="s">
        <v>1</v>
      </c>
      <c r="I326" s="155"/>
      <c r="L326" s="151"/>
      <c r="M326" s="156"/>
      <c r="T326" s="157"/>
      <c r="AT326" s="153" t="s">
        <v>228</v>
      </c>
      <c r="AU326" s="153" t="s">
        <v>96</v>
      </c>
      <c r="AV326" s="12" t="s">
        <v>94</v>
      </c>
      <c r="AW326" s="12" t="s">
        <v>42</v>
      </c>
      <c r="AX326" s="12" t="s">
        <v>87</v>
      </c>
      <c r="AY326" s="153" t="s">
        <v>219</v>
      </c>
    </row>
    <row r="327" spans="2:65" s="12" customFormat="1" ht="11.25">
      <c r="B327" s="151"/>
      <c r="D327" s="152" t="s">
        <v>228</v>
      </c>
      <c r="E327" s="153" t="s">
        <v>1</v>
      </c>
      <c r="F327" s="154" t="s">
        <v>1404</v>
      </c>
      <c r="H327" s="153" t="s">
        <v>1</v>
      </c>
      <c r="I327" s="155"/>
      <c r="L327" s="151"/>
      <c r="M327" s="156"/>
      <c r="T327" s="157"/>
      <c r="AT327" s="153" t="s">
        <v>228</v>
      </c>
      <c r="AU327" s="153" t="s">
        <v>96</v>
      </c>
      <c r="AV327" s="12" t="s">
        <v>94</v>
      </c>
      <c r="AW327" s="12" t="s">
        <v>42</v>
      </c>
      <c r="AX327" s="12" t="s">
        <v>87</v>
      </c>
      <c r="AY327" s="153" t="s">
        <v>219</v>
      </c>
    </row>
    <row r="328" spans="2:65" s="14" customFormat="1" ht="11.25">
      <c r="B328" s="165"/>
      <c r="D328" s="152" t="s">
        <v>228</v>
      </c>
      <c r="E328" s="166" t="s">
        <v>1</v>
      </c>
      <c r="F328" s="167" t="s">
        <v>1405</v>
      </c>
      <c r="H328" s="168">
        <v>199.2</v>
      </c>
      <c r="I328" s="169"/>
      <c r="L328" s="165"/>
      <c r="M328" s="170"/>
      <c r="T328" s="171"/>
      <c r="AT328" s="166" t="s">
        <v>228</v>
      </c>
      <c r="AU328" s="166" t="s">
        <v>96</v>
      </c>
      <c r="AV328" s="14" t="s">
        <v>96</v>
      </c>
      <c r="AW328" s="14" t="s">
        <v>42</v>
      </c>
      <c r="AX328" s="14" t="s">
        <v>87</v>
      </c>
      <c r="AY328" s="166" t="s">
        <v>219</v>
      </c>
    </row>
    <row r="329" spans="2:65" s="14" customFormat="1" ht="11.25">
      <c r="B329" s="165"/>
      <c r="D329" s="152" t="s">
        <v>228</v>
      </c>
      <c r="E329" s="166" t="s">
        <v>1</v>
      </c>
      <c r="F329" s="167" t="s">
        <v>1406</v>
      </c>
      <c r="H329" s="168">
        <v>181.8</v>
      </c>
      <c r="I329" s="169"/>
      <c r="L329" s="165"/>
      <c r="M329" s="170"/>
      <c r="T329" s="171"/>
      <c r="AT329" s="166" t="s">
        <v>228</v>
      </c>
      <c r="AU329" s="166" t="s">
        <v>96</v>
      </c>
      <c r="AV329" s="14" t="s">
        <v>96</v>
      </c>
      <c r="AW329" s="14" t="s">
        <v>42</v>
      </c>
      <c r="AX329" s="14" t="s">
        <v>87</v>
      </c>
      <c r="AY329" s="166" t="s">
        <v>219</v>
      </c>
    </row>
    <row r="330" spans="2:65" s="14" customFormat="1" ht="11.25">
      <c r="B330" s="165"/>
      <c r="D330" s="152" t="s">
        <v>228</v>
      </c>
      <c r="E330" s="166" t="s">
        <v>1</v>
      </c>
      <c r="F330" s="167" t="s">
        <v>1407</v>
      </c>
      <c r="H330" s="168">
        <v>32.799999999999997</v>
      </c>
      <c r="I330" s="169"/>
      <c r="L330" s="165"/>
      <c r="M330" s="170"/>
      <c r="T330" s="171"/>
      <c r="AT330" s="166" t="s">
        <v>228</v>
      </c>
      <c r="AU330" s="166" t="s">
        <v>96</v>
      </c>
      <c r="AV330" s="14" t="s">
        <v>96</v>
      </c>
      <c r="AW330" s="14" t="s">
        <v>42</v>
      </c>
      <c r="AX330" s="14" t="s">
        <v>87</v>
      </c>
      <c r="AY330" s="166" t="s">
        <v>219</v>
      </c>
    </row>
    <row r="331" spans="2:65" s="14" customFormat="1" ht="11.25">
      <c r="B331" s="165"/>
      <c r="D331" s="152" t="s">
        <v>228</v>
      </c>
      <c r="E331" s="166" t="s">
        <v>1</v>
      </c>
      <c r="F331" s="167" t="s">
        <v>1408</v>
      </c>
      <c r="H331" s="168">
        <v>150.80000000000001</v>
      </c>
      <c r="I331" s="169"/>
      <c r="L331" s="165"/>
      <c r="M331" s="170"/>
      <c r="T331" s="171"/>
      <c r="AT331" s="166" t="s">
        <v>228</v>
      </c>
      <c r="AU331" s="166" t="s">
        <v>96</v>
      </c>
      <c r="AV331" s="14" t="s">
        <v>96</v>
      </c>
      <c r="AW331" s="14" t="s">
        <v>42</v>
      </c>
      <c r="AX331" s="14" t="s">
        <v>87</v>
      </c>
      <c r="AY331" s="166" t="s">
        <v>219</v>
      </c>
    </row>
    <row r="332" spans="2:65" s="14" customFormat="1" ht="11.25">
      <c r="B332" s="165"/>
      <c r="D332" s="152" t="s">
        <v>228</v>
      </c>
      <c r="E332" s="166" t="s">
        <v>1</v>
      </c>
      <c r="F332" s="167" t="s">
        <v>1409</v>
      </c>
      <c r="H332" s="168">
        <v>15</v>
      </c>
      <c r="I332" s="169"/>
      <c r="L332" s="165"/>
      <c r="M332" s="170"/>
      <c r="T332" s="171"/>
      <c r="AT332" s="166" t="s">
        <v>228</v>
      </c>
      <c r="AU332" s="166" t="s">
        <v>96</v>
      </c>
      <c r="AV332" s="14" t="s">
        <v>96</v>
      </c>
      <c r="AW332" s="14" t="s">
        <v>42</v>
      </c>
      <c r="AX332" s="14" t="s">
        <v>87</v>
      </c>
      <c r="AY332" s="166" t="s">
        <v>219</v>
      </c>
    </row>
    <row r="333" spans="2:65" s="14" customFormat="1" ht="11.25">
      <c r="B333" s="165"/>
      <c r="D333" s="152" t="s">
        <v>228</v>
      </c>
      <c r="E333" s="166" t="s">
        <v>1</v>
      </c>
      <c r="F333" s="167" t="s">
        <v>1410</v>
      </c>
      <c r="H333" s="168">
        <v>81</v>
      </c>
      <c r="I333" s="169"/>
      <c r="L333" s="165"/>
      <c r="M333" s="170"/>
      <c r="T333" s="171"/>
      <c r="AT333" s="166" t="s">
        <v>228</v>
      </c>
      <c r="AU333" s="166" t="s">
        <v>96</v>
      </c>
      <c r="AV333" s="14" t="s">
        <v>96</v>
      </c>
      <c r="AW333" s="14" t="s">
        <v>42</v>
      </c>
      <c r="AX333" s="14" t="s">
        <v>87</v>
      </c>
      <c r="AY333" s="166" t="s">
        <v>219</v>
      </c>
    </row>
    <row r="334" spans="2:65" s="14" customFormat="1" ht="11.25">
      <c r="B334" s="165"/>
      <c r="D334" s="152" t="s">
        <v>228</v>
      </c>
      <c r="E334" s="166" t="s">
        <v>1</v>
      </c>
      <c r="F334" s="167" t="s">
        <v>1411</v>
      </c>
      <c r="H334" s="168">
        <v>7.2</v>
      </c>
      <c r="I334" s="169"/>
      <c r="L334" s="165"/>
      <c r="M334" s="170"/>
      <c r="T334" s="171"/>
      <c r="AT334" s="166" t="s">
        <v>228</v>
      </c>
      <c r="AU334" s="166" t="s">
        <v>96</v>
      </c>
      <c r="AV334" s="14" t="s">
        <v>96</v>
      </c>
      <c r="AW334" s="14" t="s">
        <v>42</v>
      </c>
      <c r="AX334" s="14" t="s">
        <v>87</v>
      </c>
      <c r="AY334" s="166" t="s">
        <v>219</v>
      </c>
    </row>
    <row r="335" spans="2:65" s="15" customFormat="1" ht="11.25">
      <c r="B335" s="172"/>
      <c r="D335" s="152" t="s">
        <v>228</v>
      </c>
      <c r="E335" s="173" t="s">
        <v>1177</v>
      </c>
      <c r="F335" s="174" t="s">
        <v>262</v>
      </c>
      <c r="H335" s="175">
        <v>667.80000000000007</v>
      </c>
      <c r="I335" s="176"/>
      <c r="L335" s="172"/>
      <c r="M335" s="177"/>
      <c r="T335" s="178"/>
      <c r="AT335" s="173" t="s">
        <v>228</v>
      </c>
      <c r="AU335" s="173" t="s">
        <v>96</v>
      </c>
      <c r="AV335" s="15" t="s">
        <v>226</v>
      </c>
      <c r="AW335" s="15" t="s">
        <v>42</v>
      </c>
      <c r="AX335" s="15" t="s">
        <v>94</v>
      </c>
      <c r="AY335" s="173" t="s">
        <v>219</v>
      </c>
    </row>
    <row r="336" spans="2:65" s="1" customFormat="1" ht="16.5" customHeight="1">
      <c r="B336" s="33"/>
      <c r="C336" s="183" t="s">
        <v>466</v>
      </c>
      <c r="D336" s="183" t="s">
        <v>472</v>
      </c>
      <c r="E336" s="184" t="s">
        <v>1412</v>
      </c>
      <c r="F336" s="185" t="s">
        <v>1413</v>
      </c>
      <c r="G336" s="186" t="s">
        <v>624</v>
      </c>
      <c r="H336" s="187">
        <v>681.15599999999995</v>
      </c>
      <c r="I336" s="188"/>
      <c r="J336" s="189">
        <f>ROUND(I336*H336,2)</f>
        <v>0</v>
      </c>
      <c r="K336" s="185" t="s">
        <v>225</v>
      </c>
      <c r="L336" s="190"/>
      <c r="M336" s="191" t="s">
        <v>1</v>
      </c>
      <c r="N336" s="192" t="s">
        <v>52</v>
      </c>
      <c r="P336" s="147">
        <f>O336*H336</f>
        <v>0</v>
      </c>
      <c r="Q336" s="147">
        <v>5.3499999999999999E-2</v>
      </c>
      <c r="R336" s="147">
        <f>Q336*H336</f>
        <v>36.441845999999998</v>
      </c>
      <c r="S336" s="147">
        <v>0</v>
      </c>
      <c r="T336" s="148">
        <f>S336*H336</f>
        <v>0</v>
      </c>
      <c r="AR336" s="149" t="s">
        <v>295</v>
      </c>
      <c r="AT336" s="149" t="s">
        <v>472</v>
      </c>
      <c r="AU336" s="149" t="s">
        <v>96</v>
      </c>
      <c r="AY336" s="17" t="s">
        <v>219</v>
      </c>
      <c r="BE336" s="150">
        <f>IF(N336="základní",J336,0)</f>
        <v>0</v>
      </c>
      <c r="BF336" s="150">
        <f>IF(N336="snížená",J336,0)</f>
        <v>0</v>
      </c>
      <c r="BG336" s="150">
        <f>IF(N336="zákl. přenesená",J336,0)</f>
        <v>0</v>
      </c>
      <c r="BH336" s="150">
        <f>IF(N336="sníž. přenesená",J336,0)</f>
        <v>0</v>
      </c>
      <c r="BI336" s="150">
        <f>IF(N336="nulová",J336,0)</f>
        <v>0</v>
      </c>
      <c r="BJ336" s="17" t="s">
        <v>94</v>
      </c>
      <c r="BK336" s="150">
        <f>ROUND(I336*H336,2)</f>
        <v>0</v>
      </c>
      <c r="BL336" s="17" t="s">
        <v>226</v>
      </c>
      <c r="BM336" s="149" t="s">
        <v>1414</v>
      </c>
    </row>
    <row r="337" spans="2:65" s="14" customFormat="1" ht="11.25">
      <c r="B337" s="165"/>
      <c r="D337" s="152" t="s">
        <v>228</v>
      </c>
      <c r="E337" s="166" t="s">
        <v>1</v>
      </c>
      <c r="F337" s="167" t="s">
        <v>1415</v>
      </c>
      <c r="H337" s="168">
        <v>681.15599999999995</v>
      </c>
      <c r="I337" s="169"/>
      <c r="L337" s="165"/>
      <c r="M337" s="170"/>
      <c r="T337" s="171"/>
      <c r="AT337" s="166" t="s">
        <v>228</v>
      </c>
      <c r="AU337" s="166" t="s">
        <v>96</v>
      </c>
      <c r="AV337" s="14" t="s">
        <v>96</v>
      </c>
      <c r="AW337" s="14" t="s">
        <v>42</v>
      </c>
      <c r="AX337" s="14" t="s">
        <v>94</v>
      </c>
      <c r="AY337" s="166" t="s">
        <v>219</v>
      </c>
    </row>
    <row r="338" spans="2:65" s="11" customFormat="1" ht="22.9" customHeight="1">
      <c r="B338" s="126"/>
      <c r="D338" s="127" t="s">
        <v>86</v>
      </c>
      <c r="E338" s="136" t="s">
        <v>569</v>
      </c>
      <c r="F338" s="136" t="s">
        <v>570</v>
      </c>
      <c r="I338" s="129"/>
      <c r="J338" s="137">
        <f>BK338</f>
        <v>0</v>
      </c>
      <c r="L338" s="126"/>
      <c r="M338" s="131"/>
      <c r="P338" s="132">
        <f>SUM(P339:P351)</f>
        <v>0</v>
      </c>
      <c r="R338" s="132">
        <f>SUM(R339:R351)</f>
        <v>0</v>
      </c>
      <c r="T338" s="133">
        <f>SUM(T339:T351)</f>
        <v>0</v>
      </c>
      <c r="AR338" s="127" t="s">
        <v>94</v>
      </c>
      <c r="AT338" s="134" t="s">
        <v>86</v>
      </c>
      <c r="AU338" s="134" t="s">
        <v>94</v>
      </c>
      <c r="AY338" s="127" t="s">
        <v>219</v>
      </c>
      <c r="BK338" s="135">
        <f>SUM(BK339:BK351)</f>
        <v>0</v>
      </c>
    </row>
    <row r="339" spans="2:65" s="1" customFormat="1" ht="16.5" customHeight="1">
      <c r="B339" s="33"/>
      <c r="C339" s="138" t="s">
        <v>471</v>
      </c>
      <c r="D339" s="138" t="s">
        <v>221</v>
      </c>
      <c r="E339" s="139" t="s">
        <v>872</v>
      </c>
      <c r="F339" s="140" t="s">
        <v>873</v>
      </c>
      <c r="G339" s="141" t="s">
        <v>319</v>
      </c>
      <c r="H339" s="142">
        <v>138.322</v>
      </c>
      <c r="I339" s="143"/>
      <c r="J339" s="144">
        <f>ROUND(I339*H339,2)</f>
        <v>0</v>
      </c>
      <c r="K339" s="140" t="s">
        <v>254</v>
      </c>
      <c r="L339" s="33"/>
      <c r="M339" s="145" t="s">
        <v>1</v>
      </c>
      <c r="N339" s="146" t="s">
        <v>52</v>
      </c>
      <c r="P339" s="147">
        <f>O339*H339</f>
        <v>0</v>
      </c>
      <c r="Q339" s="147">
        <v>0</v>
      </c>
      <c r="R339" s="147">
        <f>Q339*H339</f>
        <v>0</v>
      </c>
      <c r="S339" s="147">
        <v>0</v>
      </c>
      <c r="T339" s="148">
        <f>S339*H339</f>
        <v>0</v>
      </c>
      <c r="AR339" s="149" t="s">
        <v>226</v>
      </c>
      <c r="AT339" s="149" t="s">
        <v>221</v>
      </c>
      <c r="AU339" s="149" t="s">
        <v>96</v>
      </c>
      <c r="AY339" s="17" t="s">
        <v>219</v>
      </c>
      <c r="BE339" s="150">
        <f>IF(N339="základní",J339,0)</f>
        <v>0</v>
      </c>
      <c r="BF339" s="150">
        <f>IF(N339="snížená",J339,0)</f>
        <v>0</v>
      </c>
      <c r="BG339" s="150">
        <f>IF(N339="zákl. přenesená",J339,0)</f>
        <v>0</v>
      </c>
      <c r="BH339" s="150">
        <f>IF(N339="sníž. přenesená",J339,0)</f>
        <v>0</v>
      </c>
      <c r="BI339" s="150">
        <f>IF(N339="nulová",J339,0)</f>
        <v>0</v>
      </c>
      <c r="BJ339" s="17" t="s">
        <v>94</v>
      </c>
      <c r="BK339" s="150">
        <f>ROUND(I339*H339,2)</f>
        <v>0</v>
      </c>
      <c r="BL339" s="17" t="s">
        <v>226</v>
      </c>
      <c r="BM339" s="149" t="s">
        <v>1416</v>
      </c>
    </row>
    <row r="340" spans="2:65" s="1" customFormat="1" ht="11.25">
      <c r="B340" s="33"/>
      <c r="D340" s="179" t="s">
        <v>256</v>
      </c>
      <c r="F340" s="180" t="s">
        <v>875</v>
      </c>
      <c r="I340" s="181"/>
      <c r="L340" s="33"/>
      <c r="M340" s="182"/>
      <c r="T340" s="57"/>
      <c r="AT340" s="17" t="s">
        <v>256</v>
      </c>
      <c r="AU340" s="17" t="s">
        <v>96</v>
      </c>
    </row>
    <row r="341" spans="2:65" s="14" customFormat="1" ht="11.25">
      <c r="B341" s="165"/>
      <c r="D341" s="152" t="s">
        <v>228</v>
      </c>
      <c r="E341" s="166" t="s">
        <v>1</v>
      </c>
      <c r="F341" s="167" t="s">
        <v>1417</v>
      </c>
      <c r="H341" s="168">
        <v>633.57399999999996</v>
      </c>
      <c r="I341" s="169"/>
      <c r="L341" s="165"/>
      <c r="M341" s="170"/>
      <c r="T341" s="171"/>
      <c r="AT341" s="166" t="s">
        <v>228</v>
      </c>
      <c r="AU341" s="166" t="s">
        <v>96</v>
      </c>
      <c r="AV341" s="14" t="s">
        <v>96</v>
      </c>
      <c r="AW341" s="14" t="s">
        <v>42</v>
      </c>
      <c r="AX341" s="14" t="s">
        <v>87</v>
      </c>
      <c r="AY341" s="166" t="s">
        <v>219</v>
      </c>
    </row>
    <row r="342" spans="2:65" s="12" customFormat="1" ht="11.25">
      <c r="B342" s="151"/>
      <c r="D342" s="152" t="s">
        <v>228</v>
      </c>
      <c r="E342" s="153" t="s">
        <v>1</v>
      </c>
      <c r="F342" s="154" t="s">
        <v>1418</v>
      </c>
      <c r="H342" s="153" t="s">
        <v>1</v>
      </c>
      <c r="I342" s="155"/>
      <c r="L342" s="151"/>
      <c r="M342" s="156"/>
      <c r="T342" s="157"/>
      <c r="AT342" s="153" t="s">
        <v>228</v>
      </c>
      <c r="AU342" s="153" t="s">
        <v>96</v>
      </c>
      <c r="AV342" s="12" t="s">
        <v>94</v>
      </c>
      <c r="AW342" s="12" t="s">
        <v>42</v>
      </c>
      <c r="AX342" s="12" t="s">
        <v>87</v>
      </c>
      <c r="AY342" s="153" t="s">
        <v>219</v>
      </c>
    </row>
    <row r="343" spans="2:65" s="14" customFormat="1" ht="11.25">
      <c r="B343" s="165"/>
      <c r="D343" s="152" t="s">
        <v>228</v>
      </c>
      <c r="E343" s="166" t="s">
        <v>1</v>
      </c>
      <c r="F343" s="167" t="s">
        <v>1419</v>
      </c>
      <c r="H343" s="168">
        <v>-495.25200000000001</v>
      </c>
      <c r="I343" s="169"/>
      <c r="L343" s="165"/>
      <c r="M343" s="170"/>
      <c r="T343" s="171"/>
      <c r="AT343" s="166" t="s">
        <v>228</v>
      </c>
      <c r="AU343" s="166" t="s">
        <v>96</v>
      </c>
      <c r="AV343" s="14" t="s">
        <v>96</v>
      </c>
      <c r="AW343" s="14" t="s">
        <v>42</v>
      </c>
      <c r="AX343" s="14" t="s">
        <v>87</v>
      </c>
      <c r="AY343" s="166" t="s">
        <v>219</v>
      </c>
    </row>
    <row r="344" spans="2:65" s="15" customFormat="1" ht="11.25">
      <c r="B344" s="172"/>
      <c r="D344" s="152" t="s">
        <v>228</v>
      </c>
      <c r="E344" s="173" t="s">
        <v>1</v>
      </c>
      <c r="F344" s="174" t="s">
        <v>879</v>
      </c>
      <c r="H344" s="175">
        <v>138.322</v>
      </c>
      <c r="I344" s="176"/>
      <c r="L344" s="172"/>
      <c r="M344" s="177"/>
      <c r="T344" s="178"/>
      <c r="AT344" s="173" t="s">
        <v>228</v>
      </c>
      <c r="AU344" s="173" t="s">
        <v>96</v>
      </c>
      <c r="AV344" s="15" t="s">
        <v>226</v>
      </c>
      <c r="AW344" s="15" t="s">
        <v>42</v>
      </c>
      <c r="AX344" s="15" t="s">
        <v>94</v>
      </c>
      <c r="AY344" s="173" t="s">
        <v>219</v>
      </c>
    </row>
    <row r="345" spans="2:65" s="1" customFormat="1" ht="21.75" customHeight="1">
      <c r="B345" s="33"/>
      <c r="C345" s="138" t="s">
        <v>479</v>
      </c>
      <c r="D345" s="138" t="s">
        <v>221</v>
      </c>
      <c r="E345" s="139" t="s">
        <v>880</v>
      </c>
      <c r="F345" s="140" t="s">
        <v>881</v>
      </c>
      <c r="G345" s="141" t="s">
        <v>319</v>
      </c>
      <c r="H345" s="142">
        <v>495.25200000000001</v>
      </c>
      <c r="I345" s="143"/>
      <c r="J345" s="144">
        <f>ROUND(I345*H345,2)</f>
        <v>0</v>
      </c>
      <c r="K345" s="140" t="s">
        <v>254</v>
      </c>
      <c r="L345" s="33"/>
      <c r="M345" s="145" t="s">
        <v>1</v>
      </c>
      <c r="N345" s="146" t="s">
        <v>52</v>
      </c>
      <c r="P345" s="147">
        <f>O345*H345</f>
        <v>0</v>
      </c>
      <c r="Q345" s="147">
        <v>0</v>
      </c>
      <c r="R345" s="147">
        <f>Q345*H345</f>
        <v>0</v>
      </c>
      <c r="S345" s="147">
        <v>0</v>
      </c>
      <c r="T345" s="148">
        <f>S345*H345</f>
        <v>0</v>
      </c>
      <c r="AR345" s="149" t="s">
        <v>226</v>
      </c>
      <c r="AT345" s="149" t="s">
        <v>221</v>
      </c>
      <c r="AU345" s="149" t="s">
        <v>96</v>
      </c>
      <c r="AY345" s="17" t="s">
        <v>219</v>
      </c>
      <c r="BE345" s="150">
        <f>IF(N345="základní",J345,0)</f>
        <v>0</v>
      </c>
      <c r="BF345" s="150">
        <f>IF(N345="snížená",J345,0)</f>
        <v>0</v>
      </c>
      <c r="BG345" s="150">
        <f>IF(N345="zákl. přenesená",J345,0)</f>
        <v>0</v>
      </c>
      <c r="BH345" s="150">
        <f>IF(N345="sníž. přenesená",J345,0)</f>
        <v>0</v>
      </c>
      <c r="BI345" s="150">
        <f>IF(N345="nulová",J345,0)</f>
        <v>0</v>
      </c>
      <c r="BJ345" s="17" t="s">
        <v>94</v>
      </c>
      <c r="BK345" s="150">
        <f>ROUND(I345*H345,2)</f>
        <v>0</v>
      </c>
      <c r="BL345" s="17" t="s">
        <v>226</v>
      </c>
      <c r="BM345" s="149" t="s">
        <v>1420</v>
      </c>
    </row>
    <row r="346" spans="2:65" s="1" customFormat="1" ht="11.25">
      <c r="B346" s="33"/>
      <c r="D346" s="179" t="s">
        <v>256</v>
      </c>
      <c r="F346" s="180" t="s">
        <v>883</v>
      </c>
      <c r="I346" s="181"/>
      <c r="L346" s="33"/>
      <c r="M346" s="182"/>
      <c r="T346" s="57"/>
      <c r="AT346" s="17" t="s">
        <v>256</v>
      </c>
      <c r="AU346" s="17" t="s">
        <v>96</v>
      </c>
    </row>
    <row r="347" spans="2:65" s="12" customFormat="1" ht="11.25">
      <c r="B347" s="151"/>
      <c r="D347" s="152" t="s">
        <v>228</v>
      </c>
      <c r="E347" s="153" t="s">
        <v>1</v>
      </c>
      <c r="F347" s="154" t="s">
        <v>1421</v>
      </c>
      <c r="H347" s="153" t="s">
        <v>1</v>
      </c>
      <c r="I347" s="155"/>
      <c r="L347" s="151"/>
      <c r="M347" s="156"/>
      <c r="T347" s="157"/>
      <c r="AT347" s="153" t="s">
        <v>228</v>
      </c>
      <c r="AU347" s="153" t="s">
        <v>96</v>
      </c>
      <c r="AV347" s="12" t="s">
        <v>94</v>
      </c>
      <c r="AW347" s="12" t="s">
        <v>42</v>
      </c>
      <c r="AX347" s="12" t="s">
        <v>87</v>
      </c>
      <c r="AY347" s="153" t="s">
        <v>219</v>
      </c>
    </row>
    <row r="348" spans="2:65" s="14" customFormat="1" ht="11.25">
      <c r="B348" s="165"/>
      <c r="D348" s="152" t="s">
        <v>228</v>
      </c>
      <c r="E348" s="166" t="s">
        <v>1</v>
      </c>
      <c r="F348" s="167" t="s">
        <v>1422</v>
      </c>
      <c r="H348" s="168">
        <v>190.55799999999999</v>
      </c>
      <c r="I348" s="169"/>
      <c r="L348" s="165"/>
      <c r="M348" s="170"/>
      <c r="T348" s="171"/>
      <c r="AT348" s="166" t="s">
        <v>228</v>
      </c>
      <c r="AU348" s="166" t="s">
        <v>96</v>
      </c>
      <c r="AV348" s="14" t="s">
        <v>96</v>
      </c>
      <c r="AW348" s="14" t="s">
        <v>42</v>
      </c>
      <c r="AX348" s="14" t="s">
        <v>87</v>
      </c>
      <c r="AY348" s="166" t="s">
        <v>219</v>
      </c>
    </row>
    <row r="349" spans="2:65" s="14" customFormat="1" ht="11.25">
      <c r="B349" s="165"/>
      <c r="D349" s="152" t="s">
        <v>228</v>
      </c>
      <c r="E349" s="166" t="s">
        <v>1</v>
      </c>
      <c r="F349" s="167" t="s">
        <v>1423</v>
      </c>
      <c r="H349" s="168">
        <v>21.024999999999999</v>
      </c>
      <c r="I349" s="169"/>
      <c r="L349" s="165"/>
      <c r="M349" s="170"/>
      <c r="T349" s="171"/>
      <c r="AT349" s="166" t="s">
        <v>228</v>
      </c>
      <c r="AU349" s="166" t="s">
        <v>96</v>
      </c>
      <c r="AV349" s="14" t="s">
        <v>96</v>
      </c>
      <c r="AW349" s="14" t="s">
        <v>42</v>
      </c>
      <c r="AX349" s="14" t="s">
        <v>87</v>
      </c>
      <c r="AY349" s="166" t="s">
        <v>219</v>
      </c>
    </row>
    <row r="350" spans="2:65" s="14" customFormat="1" ht="11.25">
      <c r="B350" s="165"/>
      <c r="D350" s="152" t="s">
        <v>228</v>
      </c>
      <c r="E350" s="166" t="s">
        <v>1</v>
      </c>
      <c r="F350" s="167" t="s">
        <v>1424</v>
      </c>
      <c r="H350" s="168">
        <v>283.66899999999998</v>
      </c>
      <c r="I350" s="169"/>
      <c r="L350" s="165"/>
      <c r="M350" s="170"/>
      <c r="T350" s="171"/>
      <c r="AT350" s="166" t="s">
        <v>228</v>
      </c>
      <c r="AU350" s="166" t="s">
        <v>96</v>
      </c>
      <c r="AV350" s="14" t="s">
        <v>96</v>
      </c>
      <c r="AW350" s="14" t="s">
        <v>42</v>
      </c>
      <c r="AX350" s="14" t="s">
        <v>87</v>
      </c>
      <c r="AY350" s="166" t="s">
        <v>219</v>
      </c>
    </row>
    <row r="351" spans="2:65" s="15" customFormat="1" ht="11.25">
      <c r="B351" s="172"/>
      <c r="D351" s="152" t="s">
        <v>228</v>
      </c>
      <c r="E351" s="173" t="s">
        <v>1183</v>
      </c>
      <c r="F351" s="174" t="s">
        <v>262</v>
      </c>
      <c r="H351" s="175">
        <v>495.25200000000001</v>
      </c>
      <c r="I351" s="176"/>
      <c r="L351" s="172"/>
      <c r="M351" s="177"/>
      <c r="T351" s="178"/>
      <c r="AT351" s="173" t="s">
        <v>228</v>
      </c>
      <c r="AU351" s="173" t="s">
        <v>96</v>
      </c>
      <c r="AV351" s="15" t="s">
        <v>226</v>
      </c>
      <c r="AW351" s="15" t="s">
        <v>42</v>
      </c>
      <c r="AX351" s="15" t="s">
        <v>94</v>
      </c>
      <c r="AY351" s="173" t="s">
        <v>219</v>
      </c>
    </row>
    <row r="352" spans="2:65" s="11" customFormat="1" ht="25.9" customHeight="1">
      <c r="B352" s="126"/>
      <c r="D352" s="127" t="s">
        <v>86</v>
      </c>
      <c r="E352" s="128" t="s">
        <v>472</v>
      </c>
      <c r="F352" s="128" t="s">
        <v>1425</v>
      </c>
      <c r="I352" s="129"/>
      <c r="J352" s="130">
        <f>BK352</f>
        <v>0</v>
      </c>
      <c r="L352" s="126"/>
      <c r="M352" s="131"/>
      <c r="P352" s="132">
        <f>P353</f>
        <v>0</v>
      </c>
      <c r="R352" s="132">
        <f>R353</f>
        <v>0.20659960000000002</v>
      </c>
      <c r="T352" s="133">
        <f>T353</f>
        <v>0</v>
      </c>
      <c r="AR352" s="127" t="s">
        <v>236</v>
      </c>
      <c r="AT352" s="134" t="s">
        <v>86</v>
      </c>
      <c r="AU352" s="134" t="s">
        <v>87</v>
      </c>
      <c r="AY352" s="127" t="s">
        <v>219</v>
      </c>
      <c r="BK352" s="135">
        <f>BK353</f>
        <v>0</v>
      </c>
    </row>
    <row r="353" spans="2:65" s="11" customFormat="1" ht="22.9" customHeight="1">
      <c r="B353" s="126"/>
      <c r="D353" s="127" t="s">
        <v>86</v>
      </c>
      <c r="E353" s="136" t="s">
        <v>1426</v>
      </c>
      <c r="F353" s="136" t="s">
        <v>1427</v>
      </c>
      <c r="I353" s="129"/>
      <c r="J353" s="137">
        <f>BK353</f>
        <v>0</v>
      </c>
      <c r="L353" s="126"/>
      <c r="M353" s="131"/>
      <c r="P353" s="132">
        <f>SUM(P354:P402)</f>
        <v>0</v>
      </c>
      <c r="R353" s="132">
        <f>SUM(R354:R402)</f>
        <v>0.20659960000000002</v>
      </c>
      <c r="T353" s="133">
        <f>SUM(T354:T402)</f>
        <v>0</v>
      </c>
      <c r="AR353" s="127" t="s">
        <v>236</v>
      </c>
      <c r="AT353" s="134" t="s">
        <v>86</v>
      </c>
      <c r="AU353" s="134" t="s">
        <v>94</v>
      </c>
      <c r="AY353" s="127" t="s">
        <v>219</v>
      </c>
      <c r="BK353" s="135">
        <f>SUM(BK354:BK402)</f>
        <v>0</v>
      </c>
    </row>
    <row r="354" spans="2:65" s="1" customFormat="1" ht="16.5" customHeight="1">
      <c r="B354" s="33"/>
      <c r="C354" s="138" t="s">
        <v>484</v>
      </c>
      <c r="D354" s="138" t="s">
        <v>221</v>
      </c>
      <c r="E354" s="139" t="s">
        <v>1428</v>
      </c>
      <c r="F354" s="140" t="s">
        <v>1429</v>
      </c>
      <c r="G354" s="141" t="s">
        <v>1430</v>
      </c>
      <c r="H354" s="142">
        <v>0.16800000000000001</v>
      </c>
      <c r="I354" s="143"/>
      <c r="J354" s="144">
        <f>ROUND(I354*H354,2)</f>
        <v>0</v>
      </c>
      <c r="K354" s="140" t="s">
        <v>254</v>
      </c>
      <c r="L354" s="33"/>
      <c r="M354" s="145" t="s">
        <v>1</v>
      </c>
      <c r="N354" s="146" t="s">
        <v>52</v>
      </c>
      <c r="P354" s="147">
        <f>O354*H354</f>
        <v>0</v>
      </c>
      <c r="Q354" s="147">
        <v>8.8000000000000005E-3</v>
      </c>
      <c r="R354" s="147">
        <f>Q354*H354</f>
        <v>1.4784000000000002E-3</v>
      </c>
      <c r="S354" s="147">
        <v>0</v>
      </c>
      <c r="T354" s="148">
        <f>S354*H354</f>
        <v>0</v>
      </c>
      <c r="AR354" s="149" t="s">
        <v>1431</v>
      </c>
      <c r="AT354" s="149" t="s">
        <v>221</v>
      </c>
      <c r="AU354" s="149" t="s">
        <v>96</v>
      </c>
      <c r="AY354" s="17" t="s">
        <v>219</v>
      </c>
      <c r="BE354" s="150">
        <f>IF(N354="základní",J354,0)</f>
        <v>0</v>
      </c>
      <c r="BF354" s="150">
        <f>IF(N354="snížená",J354,0)</f>
        <v>0</v>
      </c>
      <c r="BG354" s="150">
        <f>IF(N354="zákl. přenesená",J354,0)</f>
        <v>0</v>
      </c>
      <c r="BH354" s="150">
        <f>IF(N354="sníž. přenesená",J354,0)</f>
        <v>0</v>
      </c>
      <c r="BI354" s="150">
        <f>IF(N354="nulová",J354,0)</f>
        <v>0</v>
      </c>
      <c r="BJ354" s="17" t="s">
        <v>94</v>
      </c>
      <c r="BK354" s="150">
        <f>ROUND(I354*H354,2)</f>
        <v>0</v>
      </c>
      <c r="BL354" s="17" t="s">
        <v>1431</v>
      </c>
      <c r="BM354" s="149" t="s">
        <v>1432</v>
      </c>
    </row>
    <row r="355" spans="2:65" s="1" customFormat="1" ht="11.25">
      <c r="B355" s="33"/>
      <c r="D355" s="179" t="s">
        <v>256</v>
      </c>
      <c r="F355" s="180" t="s">
        <v>1433</v>
      </c>
      <c r="I355" s="181"/>
      <c r="L355" s="33"/>
      <c r="M355" s="182"/>
      <c r="T355" s="57"/>
      <c r="AT355" s="17" t="s">
        <v>256</v>
      </c>
      <c r="AU355" s="17" t="s">
        <v>96</v>
      </c>
    </row>
    <row r="356" spans="2:65" s="12" customFormat="1" ht="11.25">
      <c r="B356" s="151"/>
      <c r="D356" s="152" t="s">
        <v>228</v>
      </c>
      <c r="E356" s="153" t="s">
        <v>1</v>
      </c>
      <c r="F356" s="154" t="s">
        <v>1434</v>
      </c>
      <c r="H356" s="153" t="s">
        <v>1</v>
      </c>
      <c r="I356" s="155"/>
      <c r="L356" s="151"/>
      <c r="M356" s="156"/>
      <c r="T356" s="157"/>
      <c r="AT356" s="153" t="s">
        <v>228</v>
      </c>
      <c r="AU356" s="153" t="s">
        <v>96</v>
      </c>
      <c r="AV356" s="12" t="s">
        <v>94</v>
      </c>
      <c r="AW356" s="12" t="s">
        <v>42</v>
      </c>
      <c r="AX356" s="12" t="s">
        <v>87</v>
      </c>
      <c r="AY356" s="153" t="s">
        <v>219</v>
      </c>
    </row>
    <row r="357" spans="2:65" s="14" customFormat="1" ht="11.25">
      <c r="B357" s="165"/>
      <c r="D357" s="152" t="s">
        <v>228</v>
      </c>
      <c r="E357" s="166" t="s">
        <v>1</v>
      </c>
      <c r="F357" s="167" t="s">
        <v>1435</v>
      </c>
      <c r="H357" s="168">
        <v>0.16800000000000001</v>
      </c>
      <c r="I357" s="169"/>
      <c r="L357" s="165"/>
      <c r="M357" s="170"/>
      <c r="T357" s="171"/>
      <c r="AT357" s="166" t="s">
        <v>228</v>
      </c>
      <c r="AU357" s="166" t="s">
        <v>96</v>
      </c>
      <c r="AV357" s="14" t="s">
        <v>96</v>
      </c>
      <c r="AW357" s="14" t="s">
        <v>42</v>
      </c>
      <c r="AX357" s="14" t="s">
        <v>87</v>
      </c>
      <c r="AY357" s="166" t="s">
        <v>219</v>
      </c>
    </row>
    <row r="358" spans="2:65" s="15" customFormat="1" ht="11.25">
      <c r="B358" s="172"/>
      <c r="D358" s="152" t="s">
        <v>228</v>
      </c>
      <c r="E358" s="173" t="s">
        <v>1</v>
      </c>
      <c r="F358" s="174" t="s">
        <v>262</v>
      </c>
      <c r="H358" s="175">
        <v>0.16800000000000001</v>
      </c>
      <c r="I358" s="176"/>
      <c r="L358" s="172"/>
      <c r="M358" s="177"/>
      <c r="T358" s="178"/>
      <c r="AT358" s="173" t="s">
        <v>228</v>
      </c>
      <c r="AU358" s="173" t="s">
        <v>96</v>
      </c>
      <c r="AV358" s="15" t="s">
        <v>226</v>
      </c>
      <c r="AW358" s="15" t="s">
        <v>42</v>
      </c>
      <c r="AX358" s="15" t="s">
        <v>94</v>
      </c>
      <c r="AY358" s="173" t="s">
        <v>219</v>
      </c>
    </row>
    <row r="359" spans="2:65" s="1" customFormat="1" ht="16.5" customHeight="1">
      <c r="B359" s="33"/>
      <c r="C359" s="138" t="s">
        <v>488</v>
      </c>
      <c r="D359" s="138" t="s">
        <v>221</v>
      </c>
      <c r="E359" s="139" t="s">
        <v>1436</v>
      </c>
      <c r="F359" s="140" t="s">
        <v>1437</v>
      </c>
      <c r="G359" s="141" t="s">
        <v>624</v>
      </c>
      <c r="H359" s="142">
        <v>220</v>
      </c>
      <c r="I359" s="143"/>
      <c r="J359" s="144">
        <f>ROUND(I359*H359,2)</f>
        <v>0</v>
      </c>
      <c r="K359" s="140" t="s">
        <v>254</v>
      </c>
      <c r="L359" s="33"/>
      <c r="M359" s="145" t="s">
        <v>1</v>
      </c>
      <c r="N359" s="146" t="s">
        <v>52</v>
      </c>
      <c r="P359" s="147">
        <f>O359*H359</f>
        <v>0</v>
      </c>
      <c r="Q359" s="147">
        <v>6.9999999999999994E-5</v>
      </c>
      <c r="R359" s="147">
        <f>Q359*H359</f>
        <v>1.5399999999999999E-2</v>
      </c>
      <c r="S359" s="147">
        <v>0</v>
      </c>
      <c r="T359" s="148">
        <f>S359*H359</f>
        <v>0</v>
      </c>
      <c r="AR359" s="149" t="s">
        <v>1431</v>
      </c>
      <c r="AT359" s="149" t="s">
        <v>221</v>
      </c>
      <c r="AU359" s="149" t="s">
        <v>96</v>
      </c>
      <c r="AY359" s="17" t="s">
        <v>219</v>
      </c>
      <c r="BE359" s="150">
        <f>IF(N359="základní",J359,0)</f>
        <v>0</v>
      </c>
      <c r="BF359" s="150">
        <f>IF(N359="snížená",J359,0)</f>
        <v>0</v>
      </c>
      <c r="BG359" s="150">
        <f>IF(N359="zákl. přenesená",J359,0)</f>
        <v>0</v>
      </c>
      <c r="BH359" s="150">
        <f>IF(N359="sníž. přenesená",J359,0)</f>
        <v>0</v>
      </c>
      <c r="BI359" s="150">
        <f>IF(N359="nulová",J359,0)</f>
        <v>0</v>
      </c>
      <c r="BJ359" s="17" t="s">
        <v>94</v>
      </c>
      <c r="BK359" s="150">
        <f>ROUND(I359*H359,2)</f>
        <v>0</v>
      </c>
      <c r="BL359" s="17" t="s">
        <v>1431</v>
      </c>
      <c r="BM359" s="149" t="s">
        <v>1438</v>
      </c>
    </row>
    <row r="360" spans="2:65" s="1" customFormat="1" ht="11.25">
      <c r="B360" s="33"/>
      <c r="D360" s="179" t="s">
        <v>256</v>
      </c>
      <c r="F360" s="180" t="s">
        <v>1439</v>
      </c>
      <c r="I360" s="181"/>
      <c r="L360" s="33"/>
      <c r="M360" s="182"/>
      <c r="T360" s="57"/>
      <c r="AT360" s="17" t="s">
        <v>256</v>
      </c>
      <c r="AU360" s="17" t="s">
        <v>96</v>
      </c>
    </row>
    <row r="361" spans="2:65" s="14" customFormat="1" ht="11.25">
      <c r="B361" s="165"/>
      <c r="D361" s="152" t="s">
        <v>228</v>
      </c>
      <c r="E361" s="166" t="s">
        <v>1</v>
      </c>
      <c r="F361" s="167" t="s">
        <v>1171</v>
      </c>
      <c r="H361" s="168">
        <v>168</v>
      </c>
      <c r="I361" s="169"/>
      <c r="L361" s="165"/>
      <c r="M361" s="170"/>
      <c r="T361" s="171"/>
      <c r="AT361" s="166" t="s">
        <v>228</v>
      </c>
      <c r="AU361" s="166" t="s">
        <v>96</v>
      </c>
      <c r="AV361" s="14" t="s">
        <v>96</v>
      </c>
      <c r="AW361" s="14" t="s">
        <v>42</v>
      </c>
      <c r="AX361" s="14" t="s">
        <v>87</v>
      </c>
      <c r="AY361" s="166" t="s">
        <v>219</v>
      </c>
    </row>
    <row r="362" spans="2:65" s="14" customFormat="1" ht="11.25">
      <c r="B362" s="165"/>
      <c r="D362" s="152" t="s">
        <v>228</v>
      </c>
      <c r="E362" s="166" t="s">
        <v>1</v>
      </c>
      <c r="F362" s="167" t="s">
        <v>1186</v>
      </c>
      <c r="H362" s="168">
        <v>52</v>
      </c>
      <c r="I362" s="169"/>
      <c r="L362" s="165"/>
      <c r="M362" s="170"/>
      <c r="T362" s="171"/>
      <c r="AT362" s="166" t="s">
        <v>228</v>
      </c>
      <c r="AU362" s="166" t="s">
        <v>96</v>
      </c>
      <c r="AV362" s="14" t="s">
        <v>96</v>
      </c>
      <c r="AW362" s="14" t="s">
        <v>42</v>
      </c>
      <c r="AX362" s="14" t="s">
        <v>87</v>
      </c>
      <c r="AY362" s="166" t="s">
        <v>219</v>
      </c>
    </row>
    <row r="363" spans="2:65" s="15" customFormat="1" ht="11.25">
      <c r="B363" s="172"/>
      <c r="D363" s="152" t="s">
        <v>228</v>
      </c>
      <c r="E363" s="173" t="s">
        <v>1</v>
      </c>
      <c r="F363" s="174" t="s">
        <v>262</v>
      </c>
      <c r="H363" s="175">
        <v>220</v>
      </c>
      <c r="I363" s="176"/>
      <c r="L363" s="172"/>
      <c r="M363" s="177"/>
      <c r="T363" s="178"/>
      <c r="AT363" s="173" t="s">
        <v>228</v>
      </c>
      <c r="AU363" s="173" t="s">
        <v>96</v>
      </c>
      <c r="AV363" s="15" t="s">
        <v>226</v>
      </c>
      <c r="AW363" s="15" t="s">
        <v>42</v>
      </c>
      <c r="AX363" s="15" t="s">
        <v>94</v>
      </c>
      <c r="AY363" s="173" t="s">
        <v>219</v>
      </c>
    </row>
    <row r="364" spans="2:65" s="1" customFormat="1" ht="24.2" customHeight="1">
      <c r="B364" s="33"/>
      <c r="C364" s="138" t="s">
        <v>493</v>
      </c>
      <c r="D364" s="138" t="s">
        <v>221</v>
      </c>
      <c r="E364" s="139" t="s">
        <v>1440</v>
      </c>
      <c r="F364" s="140" t="s">
        <v>1441</v>
      </c>
      <c r="G364" s="141" t="s">
        <v>624</v>
      </c>
      <c r="H364" s="142">
        <v>168</v>
      </c>
      <c r="I364" s="143"/>
      <c r="J364" s="144">
        <f>ROUND(I364*H364,2)</f>
        <v>0</v>
      </c>
      <c r="K364" s="140" t="s">
        <v>225</v>
      </c>
      <c r="L364" s="33"/>
      <c r="M364" s="145" t="s">
        <v>1</v>
      </c>
      <c r="N364" s="146" t="s">
        <v>52</v>
      </c>
      <c r="P364" s="147">
        <f>O364*H364</f>
        <v>0</v>
      </c>
      <c r="Q364" s="147">
        <v>0</v>
      </c>
      <c r="R364" s="147">
        <f>Q364*H364</f>
        <v>0</v>
      </c>
      <c r="S364" s="147">
        <v>0</v>
      </c>
      <c r="T364" s="148">
        <f>S364*H364</f>
        <v>0</v>
      </c>
      <c r="AR364" s="149" t="s">
        <v>1431</v>
      </c>
      <c r="AT364" s="149" t="s">
        <v>221</v>
      </c>
      <c r="AU364" s="149" t="s">
        <v>96</v>
      </c>
      <c r="AY364" s="17" t="s">
        <v>219</v>
      </c>
      <c r="BE364" s="150">
        <f>IF(N364="základní",J364,0)</f>
        <v>0</v>
      </c>
      <c r="BF364" s="150">
        <f>IF(N364="snížená",J364,0)</f>
        <v>0</v>
      </c>
      <c r="BG364" s="150">
        <f>IF(N364="zákl. přenesená",J364,0)</f>
        <v>0</v>
      </c>
      <c r="BH364" s="150">
        <f>IF(N364="sníž. přenesená",J364,0)</f>
        <v>0</v>
      </c>
      <c r="BI364" s="150">
        <f>IF(N364="nulová",J364,0)</f>
        <v>0</v>
      </c>
      <c r="BJ364" s="17" t="s">
        <v>94</v>
      </c>
      <c r="BK364" s="150">
        <f>ROUND(I364*H364,2)</f>
        <v>0</v>
      </c>
      <c r="BL364" s="17" t="s">
        <v>1431</v>
      </c>
      <c r="BM364" s="149" t="s">
        <v>1442</v>
      </c>
    </row>
    <row r="365" spans="2:65" s="12" customFormat="1" ht="11.25">
      <c r="B365" s="151"/>
      <c r="D365" s="152" t="s">
        <v>228</v>
      </c>
      <c r="E365" s="153" t="s">
        <v>1</v>
      </c>
      <c r="F365" s="154" t="s">
        <v>1434</v>
      </c>
      <c r="H365" s="153" t="s">
        <v>1</v>
      </c>
      <c r="I365" s="155"/>
      <c r="L365" s="151"/>
      <c r="M365" s="156"/>
      <c r="T365" s="157"/>
      <c r="AT365" s="153" t="s">
        <v>228</v>
      </c>
      <c r="AU365" s="153" t="s">
        <v>96</v>
      </c>
      <c r="AV365" s="12" t="s">
        <v>94</v>
      </c>
      <c r="AW365" s="12" t="s">
        <v>42</v>
      </c>
      <c r="AX365" s="12" t="s">
        <v>87</v>
      </c>
      <c r="AY365" s="153" t="s">
        <v>219</v>
      </c>
    </row>
    <row r="366" spans="2:65" s="14" customFormat="1" ht="11.25">
      <c r="B366" s="165"/>
      <c r="D366" s="152" t="s">
        <v>228</v>
      </c>
      <c r="E366" s="166" t="s">
        <v>1</v>
      </c>
      <c r="F366" s="167" t="s">
        <v>1171</v>
      </c>
      <c r="H366" s="168">
        <v>168</v>
      </c>
      <c r="I366" s="169"/>
      <c r="L366" s="165"/>
      <c r="M366" s="170"/>
      <c r="T366" s="171"/>
      <c r="AT366" s="166" t="s">
        <v>228</v>
      </c>
      <c r="AU366" s="166" t="s">
        <v>96</v>
      </c>
      <c r="AV366" s="14" t="s">
        <v>96</v>
      </c>
      <c r="AW366" s="14" t="s">
        <v>42</v>
      </c>
      <c r="AX366" s="14" t="s">
        <v>94</v>
      </c>
      <c r="AY366" s="166" t="s">
        <v>219</v>
      </c>
    </row>
    <row r="367" spans="2:65" s="1" customFormat="1" ht="24.2" customHeight="1">
      <c r="B367" s="33"/>
      <c r="C367" s="138" t="s">
        <v>498</v>
      </c>
      <c r="D367" s="138" t="s">
        <v>221</v>
      </c>
      <c r="E367" s="139" t="s">
        <v>1443</v>
      </c>
      <c r="F367" s="140" t="s">
        <v>1444</v>
      </c>
      <c r="G367" s="141" t="s">
        <v>272</v>
      </c>
      <c r="H367" s="142">
        <v>8.9999999999999993E-3</v>
      </c>
      <c r="I367" s="143"/>
      <c r="J367" s="144">
        <f>ROUND(I367*H367,2)</f>
        <v>0</v>
      </c>
      <c r="K367" s="140" t="s">
        <v>1</v>
      </c>
      <c r="L367" s="33"/>
      <c r="M367" s="145" t="s">
        <v>1</v>
      </c>
      <c r="N367" s="146" t="s">
        <v>52</v>
      </c>
      <c r="P367" s="147">
        <f>O367*H367</f>
        <v>0</v>
      </c>
      <c r="Q367" s="147">
        <v>2.4E-2</v>
      </c>
      <c r="R367" s="147">
        <f>Q367*H367</f>
        <v>2.1599999999999999E-4</v>
      </c>
      <c r="S367" s="147">
        <v>0</v>
      </c>
      <c r="T367" s="148">
        <f>S367*H367</f>
        <v>0</v>
      </c>
      <c r="AR367" s="149" t="s">
        <v>1431</v>
      </c>
      <c r="AT367" s="149" t="s">
        <v>221</v>
      </c>
      <c r="AU367" s="149" t="s">
        <v>96</v>
      </c>
      <c r="AY367" s="17" t="s">
        <v>219</v>
      </c>
      <c r="BE367" s="150">
        <f>IF(N367="základní",J367,0)</f>
        <v>0</v>
      </c>
      <c r="BF367" s="150">
        <f>IF(N367="snížená",J367,0)</f>
        <v>0</v>
      </c>
      <c r="BG367" s="150">
        <f>IF(N367="zákl. přenesená",J367,0)</f>
        <v>0</v>
      </c>
      <c r="BH367" s="150">
        <f>IF(N367="sníž. přenesená",J367,0)</f>
        <v>0</v>
      </c>
      <c r="BI367" s="150">
        <f>IF(N367="nulová",J367,0)</f>
        <v>0</v>
      </c>
      <c r="BJ367" s="17" t="s">
        <v>94</v>
      </c>
      <c r="BK367" s="150">
        <f>ROUND(I367*H367,2)</f>
        <v>0</v>
      </c>
      <c r="BL367" s="17" t="s">
        <v>1431</v>
      </c>
      <c r="BM367" s="149" t="s">
        <v>1445</v>
      </c>
    </row>
    <row r="368" spans="2:65" s="12" customFormat="1" ht="11.25">
      <c r="B368" s="151"/>
      <c r="D368" s="152" t="s">
        <v>228</v>
      </c>
      <c r="E368" s="153" t="s">
        <v>1</v>
      </c>
      <c r="F368" s="154" t="s">
        <v>1446</v>
      </c>
      <c r="H368" s="153" t="s">
        <v>1</v>
      </c>
      <c r="I368" s="155"/>
      <c r="L368" s="151"/>
      <c r="M368" s="156"/>
      <c r="T368" s="157"/>
      <c r="AT368" s="153" t="s">
        <v>228</v>
      </c>
      <c r="AU368" s="153" t="s">
        <v>96</v>
      </c>
      <c r="AV368" s="12" t="s">
        <v>94</v>
      </c>
      <c r="AW368" s="12" t="s">
        <v>42</v>
      </c>
      <c r="AX368" s="12" t="s">
        <v>87</v>
      </c>
      <c r="AY368" s="153" t="s">
        <v>219</v>
      </c>
    </row>
    <row r="369" spans="2:65" s="12" customFormat="1" ht="11.25">
      <c r="B369" s="151"/>
      <c r="D369" s="152" t="s">
        <v>228</v>
      </c>
      <c r="E369" s="153" t="s">
        <v>1</v>
      </c>
      <c r="F369" s="154" t="s">
        <v>1447</v>
      </c>
      <c r="H369" s="153" t="s">
        <v>1</v>
      </c>
      <c r="I369" s="155"/>
      <c r="L369" s="151"/>
      <c r="M369" s="156"/>
      <c r="T369" s="157"/>
      <c r="AT369" s="153" t="s">
        <v>228</v>
      </c>
      <c r="AU369" s="153" t="s">
        <v>96</v>
      </c>
      <c r="AV369" s="12" t="s">
        <v>94</v>
      </c>
      <c r="AW369" s="12" t="s">
        <v>42</v>
      </c>
      <c r="AX369" s="12" t="s">
        <v>87</v>
      </c>
      <c r="AY369" s="153" t="s">
        <v>219</v>
      </c>
    </row>
    <row r="370" spans="2:65" s="14" customFormat="1" ht="11.25">
      <c r="B370" s="165"/>
      <c r="D370" s="152" t="s">
        <v>228</v>
      </c>
      <c r="E370" s="166" t="s">
        <v>1</v>
      </c>
      <c r="F370" s="167" t="s">
        <v>1448</v>
      </c>
      <c r="H370" s="168">
        <v>8.9999999999999993E-3</v>
      </c>
      <c r="I370" s="169"/>
      <c r="L370" s="165"/>
      <c r="M370" s="170"/>
      <c r="T370" s="171"/>
      <c r="AT370" s="166" t="s">
        <v>228</v>
      </c>
      <c r="AU370" s="166" t="s">
        <v>96</v>
      </c>
      <c r="AV370" s="14" t="s">
        <v>96</v>
      </c>
      <c r="AW370" s="14" t="s">
        <v>42</v>
      </c>
      <c r="AX370" s="14" t="s">
        <v>87</v>
      </c>
      <c r="AY370" s="166" t="s">
        <v>219</v>
      </c>
    </row>
    <row r="371" spans="2:65" s="15" customFormat="1" ht="11.25">
      <c r="B371" s="172"/>
      <c r="D371" s="152" t="s">
        <v>228</v>
      </c>
      <c r="E371" s="173" t="s">
        <v>1</v>
      </c>
      <c r="F371" s="174" t="s">
        <v>262</v>
      </c>
      <c r="H371" s="175">
        <v>8.9999999999999993E-3</v>
      </c>
      <c r="I371" s="176"/>
      <c r="L371" s="172"/>
      <c r="M371" s="177"/>
      <c r="T371" s="178"/>
      <c r="AT371" s="173" t="s">
        <v>228</v>
      </c>
      <c r="AU371" s="173" t="s">
        <v>96</v>
      </c>
      <c r="AV371" s="15" t="s">
        <v>226</v>
      </c>
      <c r="AW371" s="15" t="s">
        <v>42</v>
      </c>
      <c r="AX371" s="15" t="s">
        <v>94</v>
      </c>
      <c r="AY371" s="173" t="s">
        <v>219</v>
      </c>
    </row>
    <row r="372" spans="2:65" s="1" customFormat="1" ht="16.5" customHeight="1">
      <c r="B372" s="33"/>
      <c r="C372" s="138" t="s">
        <v>503</v>
      </c>
      <c r="D372" s="138" t="s">
        <v>221</v>
      </c>
      <c r="E372" s="139" t="s">
        <v>1449</v>
      </c>
      <c r="F372" s="140" t="s">
        <v>1450</v>
      </c>
      <c r="G372" s="141" t="s">
        <v>624</v>
      </c>
      <c r="H372" s="142">
        <v>168</v>
      </c>
      <c r="I372" s="143"/>
      <c r="J372" s="144">
        <f>ROUND(I372*H372,2)</f>
        <v>0</v>
      </c>
      <c r="K372" s="140" t="s">
        <v>254</v>
      </c>
      <c r="L372" s="33"/>
      <c r="M372" s="145" t="s">
        <v>1</v>
      </c>
      <c r="N372" s="146" t="s">
        <v>52</v>
      </c>
      <c r="P372" s="147">
        <f>O372*H372</f>
        <v>0</v>
      </c>
      <c r="Q372" s="147">
        <v>0</v>
      </c>
      <c r="R372" s="147">
        <f>Q372*H372</f>
        <v>0</v>
      </c>
      <c r="S372" s="147">
        <v>0</v>
      </c>
      <c r="T372" s="148">
        <f>S372*H372</f>
        <v>0</v>
      </c>
      <c r="AR372" s="149" t="s">
        <v>1431</v>
      </c>
      <c r="AT372" s="149" t="s">
        <v>221</v>
      </c>
      <c r="AU372" s="149" t="s">
        <v>96</v>
      </c>
      <c r="AY372" s="17" t="s">
        <v>219</v>
      </c>
      <c r="BE372" s="150">
        <f>IF(N372="základní",J372,0)</f>
        <v>0</v>
      </c>
      <c r="BF372" s="150">
        <f>IF(N372="snížená",J372,0)</f>
        <v>0</v>
      </c>
      <c r="BG372" s="150">
        <f>IF(N372="zákl. přenesená",J372,0)</f>
        <v>0</v>
      </c>
      <c r="BH372" s="150">
        <f>IF(N372="sníž. přenesená",J372,0)</f>
        <v>0</v>
      </c>
      <c r="BI372" s="150">
        <f>IF(N372="nulová",J372,0)</f>
        <v>0</v>
      </c>
      <c r="BJ372" s="17" t="s">
        <v>94</v>
      </c>
      <c r="BK372" s="150">
        <f>ROUND(I372*H372,2)</f>
        <v>0</v>
      </c>
      <c r="BL372" s="17" t="s">
        <v>1431</v>
      </c>
      <c r="BM372" s="149" t="s">
        <v>1451</v>
      </c>
    </row>
    <row r="373" spans="2:65" s="1" customFormat="1" ht="11.25">
      <c r="B373" s="33"/>
      <c r="D373" s="179" t="s">
        <v>256</v>
      </c>
      <c r="F373" s="180" t="s">
        <v>1452</v>
      </c>
      <c r="I373" s="181"/>
      <c r="L373" s="33"/>
      <c r="M373" s="182"/>
      <c r="T373" s="57"/>
      <c r="AT373" s="17" t="s">
        <v>256</v>
      </c>
      <c r="AU373" s="17" t="s">
        <v>96</v>
      </c>
    </row>
    <row r="374" spans="2:65" s="12" customFormat="1" ht="11.25">
      <c r="B374" s="151"/>
      <c r="D374" s="152" t="s">
        <v>228</v>
      </c>
      <c r="E374" s="153" t="s">
        <v>1</v>
      </c>
      <c r="F374" s="154" t="s">
        <v>1210</v>
      </c>
      <c r="H374" s="153" t="s">
        <v>1</v>
      </c>
      <c r="I374" s="155"/>
      <c r="L374" s="151"/>
      <c r="M374" s="156"/>
      <c r="T374" s="157"/>
      <c r="AT374" s="153" t="s">
        <v>228</v>
      </c>
      <c r="AU374" s="153" t="s">
        <v>96</v>
      </c>
      <c r="AV374" s="12" t="s">
        <v>94</v>
      </c>
      <c r="AW374" s="12" t="s">
        <v>42</v>
      </c>
      <c r="AX374" s="12" t="s">
        <v>87</v>
      </c>
      <c r="AY374" s="153" t="s">
        <v>219</v>
      </c>
    </row>
    <row r="375" spans="2:65" s="12" customFormat="1" ht="11.25">
      <c r="B375" s="151"/>
      <c r="D375" s="152" t="s">
        <v>228</v>
      </c>
      <c r="E375" s="153" t="s">
        <v>1</v>
      </c>
      <c r="F375" s="154" t="s">
        <v>1453</v>
      </c>
      <c r="H375" s="153" t="s">
        <v>1</v>
      </c>
      <c r="I375" s="155"/>
      <c r="L375" s="151"/>
      <c r="M375" s="156"/>
      <c r="T375" s="157"/>
      <c r="AT375" s="153" t="s">
        <v>228</v>
      </c>
      <c r="AU375" s="153" t="s">
        <v>96</v>
      </c>
      <c r="AV375" s="12" t="s">
        <v>94</v>
      </c>
      <c r="AW375" s="12" t="s">
        <v>42</v>
      </c>
      <c r="AX375" s="12" t="s">
        <v>87</v>
      </c>
      <c r="AY375" s="153" t="s">
        <v>219</v>
      </c>
    </row>
    <row r="376" spans="2:65" s="12" customFormat="1" ht="11.25">
      <c r="B376" s="151"/>
      <c r="D376" s="152" t="s">
        <v>228</v>
      </c>
      <c r="E376" s="153" t="s">
        <v>1</v>
      </c>
      <c r="F376" s="154" t="s">
        <v>1454</v>
      </c>
      <c r="H376" s="153" t="s">
        <v>1</v>
      </c>
      <c r="I376" s="155"/>
      <c r="L376" s="151"/>
      <c r="M376" s="156"/>
      <c r="T376" s="157"/>
      <c r="AT376" s="153" t="s">
        <v>228</v>
      </c>
      <c r="AU376" s="153" t="s">
        <v>96</v>
      </c>
      <c r="AV376" s="12" t="s">
        <v>94</v>
      </c>
      <c r="AW376" s="12" t="s">
        <v>42</v>
      </c>
      <c r="AX376" s="12" t="s">
        <v>87</v>
      </c>
      <c r="AY376" s="153" t="s">
        <v>219</v>
      </c>
    </row>
    <row r="377" spans="2:65" s="14" customFormat="1" ht="11.25">
      <c r="B377" s="165"/>
      <c r="D377" s="152" t="s">
        <v>228</v>
      </c>
      <c r="E377" s="166" t="s">
        <v>1</v>
      </c>
      <c r="F377" s="167" t="s">
        <v>1455</v>
      </c>
      <c r="H377" s="168">
        <v>168</v>
      </c>
      <c r="I377" s="169"/>
      <c r="L377" s="165"/>
      <c r="M377" s="170"/>
      <c r="T377" s="171"/>
      <c r="AT377" s="166" t="s">
        <v>228</v>
      </c>
      <c r="AU377" s="166" t="s">
        <v>96</v>
      </c>
      <c r="AV377" s="14" t="s">
        <v>96</v>
      </c>
      <c r="AW377" s="14" t="s">
        <v>42</v>
      </c>
      <c r="AX377" s="14" t="s">
        <v>87</v>
      </c>
      <c r="AY377" s="166" t="s">
        <v>219</v>
      </c>
    </row>
    <row r="378" spans="2:65" s="13" customFormat="1" ht="11.25">
      <c r="B378" s="158"/>
      <c r="D378" s="152" t="s">
        <v>228</v>
      </c>
      <c r="E378" s="159" t="s">
        <v>1171</v>
      </c>
      <c r="F378" s="160" t="s">
        <v>1456</v>
      </c>
      <c r="H378" s="161">
        <v>168</v>
      </c>
      <c r="I378" s="162"/>
      <c r="L378" s="158"/>
      <c r="M378" s="163"/>
      <c r="T378" s="164"/>
      <c r="AT378" s="159" t="s">
        <v>228</v>
      </c>
      <c r="AU378" s="159" t="s">
        <v>96</v>
      </c>
      <c r="AV378" s="13" t="s">
        <v>236</v>
      </c>
      <c r="AW378" s="13" t="s">
        <v>42</v>
      </c>
      <c r="AX378" s="13" t="s">
        <v>87</v>
      </c>
      <c r="AY378" s="159" t="s">
        <v>219</v>
      </c>
    </row>
    <row r="379" spans="2:65" s="15" customFormat="1" ht="11.25">
      <c r="B379" s="172"/>
      <c r="D379" s="152" t="s">
        <v>228</v>
      </c>
      <c r="E379" s="173" t="s">
        <v>1</v>
      </c>
      <c r="F379" s="174" t="s">
        <v>262</v>
      </c>
      <c r="H379" s="175">
        <v>168</v>
      </c>
      <c r="I379" s="176"/>
      <c r="L379" s="172"/>
      <c r="M379" s="177"/>
      <c r="T379" s="178"/>
      <c r="AT379" s="173" t="s">
        <v>228</v>
      </c>
      <c r="AU379" s="173" t="s">
        <v>96</v>
      </c>
      <c r="AV379" s="15" t="s">
        <v>226</v>
      </c>
      <c r="AW379" s="15" t="s">
        <v>42</v>
      </c>
      <c r="AX379" s="15" t="s">
        <v>94</v>
      </c>
      <c r="AY379" s="173" t="s">
        <v>219</v>
      </c>
    </row>
    <row r="380" spans="2:65" s="1" customFormat="1" ht="16.5" customHeight="1">
      <c r="B380" s="33"/>
      <c r="C380" s="183" t="s">
        <v>508</v>
      </c>
      <c r="D380" s="183" t="s">
        <v>472</v>
      </c>
      <c r="E380" s="184" t="s">
        <v>1457</v>
      </c>
      <c r="F380" s="185" t="s">
        <v>1458</v>
      </c>
      <c r="G380" s="186" t="s">
        <v>624</v>
      </c>
      <c r="H380" s="187">
        <v>194.04</v>
      </c>
      <c r="I380" s="188"/>
      <c r="J380" s="189">
        <f>ROUND(I380*H380,2)</f>
        <v>0</v>
      </c>
      <c r="K380" s="185" t="s">
        <v>254</v>
      </c>
      <c r="L380" s="190"/>
      <c r="M380" s="191" t="s">
        <v>1</v>
      </c>
      <c r="N380" s="192" t="s">
        <v>52</v>
      </c>
      <c r="P380" s="147">
        <f>O380*H380</f>
        <v>0</v>
      </c>
      <c r="Q380" s="147">
        <v>7.7999999999999999E-4</v>
      </c>
      <c r="R380" s="147">
        <f>Q380*H380</f>
        <v>0.15135119999999999</v>
      </c>
      <c r="S380" s="147">
        <v>0</v>
      </c>
      <c r="T380" s="148">
        <f>S380*H380</f>
        <v>0</v>
      </c>
      <c r="AR380" s="149" t="s">
        <v>1459</v>
      </c>
      <c r="AT380" s="149" t="s">
        <v>472</v>
      </c>
      <c r="AU380" s="149" t="s">
        <v>96</v>
      </c>
      <c r="AY380" s="17" t="s">
        <v>219</v>
      </c>
      <c r="BE380" s="150">
        <f>IF(N380="základní",J380,0)</f>
        <v>0</v>
      </c>
      <c r="BF380" s="150">
        <f>IF(N380="snížená",J380,0)</f>
        <v>0</v>
      </c>
      <c r="BG380" s="150">
        <f>IF(N380="zákl. přenesená",J380,0)</f>
        <v>0</v>
      </c>
      <c r="BH380" s="150">
        <f>IF(N380="sníž. přenesená",J380,0)</f>
        <v>0</v>
      </c>
      <c r="BI380" s="150">
        <f>IF(N380="nulová",J380,0)</f>
        <v>0</v>
      </c>
      <c r="BJ380" s="17" t="s">
        <v>94</v>
      </c>
      <c r="BK380" s="150">
        <f>ROUND(I380*H380,2)</f>
        <v>0</v>
      </c>
      <c r="BL380" s="17" t="s">
        <v>1431</v>
      </c>
      <c r="BM380" s="149" t="s">
        <v>1460</v>
      </c>
    </row>
    <row r="381" spans="2:65" s="12" customFormat="1" ht="11.25">
      <c r="B381" s="151"/>
      <c r="D381" s="152" t="s">
        <v>228</v>
      </c>
      <c r="E381" s="153" t="s">
        <v>1</v>
      </c>
      <c r="F381" s="154" t="s">
        <v>1461</v>
      </c>
      <c r="H381" s="153" t="s">
        <v>1</v>
      </c>
      <c r="I381" s="155"/>
      <c r="L381" s="151"/>
      <c r="M381" s="156"/>
      <c r="T381" s="157"/>
      <c r="AT381" s="153" t="s">
        <v>228</v>
      </c>
      <c r="AU381" s="153" t="s">
        <v>96</v>
      </c>
      <c r="AV381" s="12" t="s">
        <v>94</v>
      </c>
      <c r="AW381" s="12" t="s">
        <v>42</v>
      </c>
      <c r="AX381" s="12" t="s">
        <v>87</v>
      </c>
      <c r="AY381" s="153" t="s">
        <v>219</v>
      </c>
    </row>
    <row r="382" spans="2:65" s="12" customFormat="1" ht="11.25">
      <c r="B382" s="151"/>
      <c r="D382" s="152" t="s">
        <v>228</v>
      </c>
      <c r="E382" s="153" t="s">
        <v>1</v>
      </c>
      <c r="F382" s="154" t="s">
        <v>1462</v>
      </c>
      <c r="H382" s="153" t="s">
        <v>1</v>
      </c>
      <c r="I382" s="155"/>
      <c r="L382" s="151"/>
      <c r="M382" s="156"/>
      <c r="T382" s="157"/>
      <c r="AT382" s="153" t="s">
        <v>228</v>
      </c>
      <c r="AU382" s="153" t="s">
        <v>96</v>
      </c>
      <c r="AV382" s="12" t="s">
        <v>94</v>
      </c>
      <c r="AW382" s="12" t="s">
        <v>42</v>
      </c>
      <c r="AX382" s="12" t="s">
        <v>87</v>
      </c>
      <c r="AY382" s="153" t="s">
        <v>219</v>
      </c>
    </row>
    <row r="383" spans="2:65" s="14" customFormat="1" ht="11.25">
      <c r="B383" s="165"/>
      <c r="D383" s="152" t="s">
        <v>228</v>
      </c>
      <c r="E383" s="166" t="s">
        <v>1</v>
      </c>
      <c r="F383" s="167" t="s">
        <v>1463</v>
      </c>
      <c r="H383" s="168">
        <v>194.04</v>
      </c>
      <c r="I383" s="169"/>
      <c r="L383" s="165"/>
      <c r="M383" s="170"/>
      <c r="T383" s="171"/>
      <c r="AT383" s="166" t="s">
        <v>228</v>
      </c>
      <c r="AU383" s="166" t="s">
        <v>96</v>
      </c>
      <c r="AV383" s="14" t="s">
        <v>96</v>
      </c>
      <c r="AW383" s="14" t="s">
        <v>42</v>
      </c>
      <c r="AX383" s="14" t="s">
        <v>87</v>
      </c>
      <c r="AY383" s="166" t="s">
        <v>219</v>
      </c>
    </row>
    <row r="384" spans="2:65" s="15" customFormat="1" ht="11.25">
      <c r="B384" s="172"/>
      <c r="D384" s="152" t="s">
        <v>228</v>
      </c>
      <c r="E384" s="173" t="s">
        <v>1</v>
      </c>
      <c r="F384" s="174" t="s">
        <v>262</v>
      </c>
      <c r="H384" s="175">
        <v>194.04</v>
      </c>
      <c r="I384" s="176"/>
      <c r="L384" s="172"/>
      <c r="M384" s="177"/>
      <c r="T384" s="178"/>
      <c r="AT384" s="173" t="s">
        <v>228</v>
      </c>
      <c r="AU384" s="173" t="s">
        <v>96</v>
      </c>
      <c r="AV384" s="15" t="s">
        <v>226</v>
      </c>
      <c r="AW384" s="15" t="s">
        <v>42</v>
      </c>
      <c r="AX384" s="15" t="s">
        <v>94</v>
      </c>
      <c r="AY384" s="173" t="s">
        <v>219</v>
      </c>
    </row>
    <row r="385" spans="2:65" s="1" customFormat="1" ht="16.5" customHeight="1">
      <c r="B385" s="33"/>
      <c r="C385" s="138" t="s">
        <v>513</v>
      </c>
      <c r="D385" s="138" t="s">
        <v>221</v>
      </c>
      <c r="E385" s="139" t="s">
        <v>1464</v>
      </c>
      <c r="F385" s="140" t="s">
        <v>1465</v>
      </c>
      <c r="G385" s="141" t="s">
        <v>624</v>
      </c>
      <c r="H385" s="142">
        <v>52</v>
      </c>
      <c r="I385" s="143"/>
      <c r="J385" s="144">
        <f>ROUND(I385*H385,2)</f>
        <v>0</v>
      </c>
      <c r="K385" s="140" t="s">
        <v>254</v>
      </c>
      <c r="L385" s="33"/>
      <c r="M385" s="145" t="s">
        <v>1</v>
      </c>
      <c r="N385" s="146" t="s">
        <v>52</v>
      </c>
      <c r="P385" s="147">
        <f>O385*H385</f>
        <v>0</v>
      </c>
      <c r="Q385" s="147">
        <v>0</v>
      </c>
      <c r="R385" s="147">
        <f>Q385*H385</f>
        <v>0</v>
      </c>
      <c r="S385" s="147">
        <v>0</v>
      </c>
      <c r="T385" s="148">
        <f>S385*H385</f>
        <v>0</v>
      </c>
      <c r="AR385" s="149" t="s">
        <v>1431</v>
      </c>
      <c r="AT385" s="149" t="s">
        <v>221</v>
      </c>
      <c r="AU385" s="149" t="s">
        <v>96</v>
      </c>
      <c r="AY385" s="17" t="s">
        <v>219</v>
      </c>
      <c r="BE385" s="150">
        <f>IF(N385="základní",J385,0)</f>
        <v>0</v>
      </c>
      <c r="BF385" s="150">
        <f>IF(N385="snížená",J385,0)</f>
        <v>0</v>
      </c>
      <c r="BG385" s="150">
        <f>IF(N385="zákl. přenesená",J385,0)</f>
        <v>0</v>
      </c>
      <c r="BH385" s="150">
        <f>IF(N385="sníž. přenesená",J385,0)</f>
        <v>0</v>
      </c>
      <c r="BI385" s="150">
        <f>IF(N385="nulová",J385,0)</f>
        <v>0</v>
      </c>
      <c r="BJ385" s="17" t="s">
        <v>94</v>
      </c>
      <c r="BK385" s="150">
        <f>ROUND(I385*H385,2)</f>
        <v>0</v>
      </c>
      <c r="BL385" s="17" t="s">
        <v>1431</v>
      </c>
      <c r="BM385" s="149" t="s">
        <v>1466</v>
      </c>
    </row>
    <row r="386" spans="2:65" s="1" customFormat="1" ht="11.25">
      <c r="B386" s="33"/>
      <c r="D386" s="179" t="s">
        <v>256</v>
      </c>
      <c r="F386" s="180" t="s">
        <v>1467</v>
      </c>
      <c r="I386" s="181"/>
      <c r="L386" s="33"/>
      <c r="M386" s="182"/>
      <c r="T386" s="57"/>
      <c r="AT386" s="17" t="s">
        <v>256</v>
      </c>
      <c r="AU386" s="17" t="s">
        <v>96</v>
      </c>
    </row>
    <row r="387" spans="2:65" s="12" customFormat="1" ht="11.25">
      <c r="B387" s="151"/>
      <c r="D387" s="152" t="s">
        <v>228</v>
      </c>
      <c r="E387" s="153" t="s">
        <v>1</v>
      </c>
      <c r="F387" s="154" t="s">
        <v>1468</v>
      </c>
      <c r="H387" s="153" t="s">
        <v>1</v>
      </c>
      <c r="I387" s="155"/>
      <c r="L387" s="151"/>
      <c r="M387" s="156"/>
      <c r="T387" s="157"/>
      <c r="AT387" s="153" t="s">
        <v>228</v>
      </c>
      <c r="AU387" s="153" t="s">
        <v>96</v>
      </c>
      <c r="AV387" s="12" t="s">
        <v>94</v>
      </c>
      <c r="AW387" s="12" t="s">
        <v>42</v>
      </c>
      <c r="AX387" s="12" t="s">
        <v>87</v>
      </c>
      <c r="AY387" s="153" t="s">
        <v>219</v>
      </c>
    </row>
    <row r="388" spans="2:65" s="12" customFormat="1" ht="11.25">
      <c r="B388" s="151"/>
      <c r="D388" s="152" t="s">
        <v>228</v>
      </c>
      <c r="E388" s="153" t="s">
        <v>1</v>
      </c>
      <c r="F388" s="154" t="s">
        <v>1469</v>
      </c>
      <c r="H388" s="153" t="s">
        <v>1</v>
      </c>
      <c r="I388" s="155"/>
      <c r="L388" s="151"/>
      <c r="M388" s="156"/>
      <c r="T388" s="157"/>
      <c r="AT388" s="153" t="s">
        <v>228</v>
      </c>
      <c r="AU388" s="153" t="s">
        <v>96</v>
      </c>
      <c r="AV388" s="12" t="s">
        <v>94</v>
      </c>
      <c r="AW388" s="12" t="s">
        <v>42</v>
      </c>
      <c r="AX388" s="12" t="s">
        <v>87</v>
      </c>
      <c r="AY388" s="153" t="s">
        <v>219</v>
      </c>
    </row>
    <row r="389" spans="2:65" s="14" customFormat="1" ht="11.25">
      <c r="B389" s="165"/>
      <c r="D389" s="152" t="s">
        <v>228</v>
      </c>
      <c r="E389" s="166" t="s">
        <v>1</v>
      </c>
      <c r="F389" s="167" t="s">
        <v>1470</v>
      </c>
      <c r="H389" s="168">
        <v>52</v>
      </c>
      <c r="I389" s="169"/>
      <c r="L389" s="165"/>
      <c r="M389" s="170"/>
      <c r="T389" s="171"/>
      <c r="AT389" s="166" t="s">
        <v>228</v>
      </c>
      <c r="AU389" s="166" t="s">
        <v>96</v>
      </c>
      <c r="AV389" s="14" t="s">
        <v>96</v>
      </c>
      <c r="AW389" s="14" t="s">
        <v>42</v>
      </c>
      <c r="AX389" s="14" t="s">
        <v>87</v>
      </c>
      <c r="AY389" s="166" t="s">
        <v>219</v>
      </c>
    </row>
    <row r="390" spans="2:65" s="13" customFormat="1" ht="11.25">
      <c r="B390" s="158"/>
      <c r="D390" s="152" t="s">
        <v>228</v>
      </c>
      <c r="E390" s="159" t="s">
        <v>1186</v>
      </c>
      <c r="F390" s="160" t="s">
        <v>1471</v>
      </c>
      <c r="H390" s="161">
        <v>52</v>
      </c>
      <c r="I390" s="162"/>
      <c r="L390" s="158"/>
      <c r="M390" s="163"/>
      <c r="T390" s="164"/>
      <c r="AT390" s="159" t="s">
        <v>228</v>
      </c>
      <c r="AU390" s="159" t="s">
        <v>96</v>
      </c>
      <c r="AV390" s="13" t="s">
        <v>236</v>
      </c>
      <c r="AW390" s="13" t="s">
        <v>42</v>
      </c>
      <c r="AX390" s="13" t="s">
        <v>87</v>
      </c>
      <c r="AY390" s="159" t="s">
        <v>219</v>
      </c>
    </row>
    <row r="391" spans="2:65" s="15" customFormat="1" ht="11.25">
      <c r="B391" s="172"/>
      <c r="D391" s="152" t="s">
        <v>228</v>
      </c>
      <c r="E391" s="173" t="s">
        <v>1</v>
      </c>
      <c r="F391" s="174" t="s">
        <v>262</v>
      </c>
      <c r="H391" s="175">
        <v>52</v>
      </c>
      <c r="I391" s="176"/>
      <c r="L391" s="172"/>
      <c r="M391" s="177"/>
      <c r="T391" s="178"/>
      <c r="AT391" s="173" t="s">
        <v>228</v>
      </c>
      <c r="AU391" s="173" t="s">
        <v>96</v>
      </c>
      <c r="AV391" s="15" t="s">
        <v>226</v>
      </c>
      <c r="AW391" s="15" t="s">
        <v>42</v>
      </c>
      <c r="AX391" s="15" t="s">
        <v>94</v>
      </c>
      <c r="AY391" s="173" t="s">
        <v>219</v>
      </c>
    </row>
    <row r="392" spans="2:65" s="1" customFormat="1" ht="16.5" customHeight="1">
      <c r="B392" s="33"/>
      <c r="C392" s="183" t="s">
        <v>518</v>
      </c>
      <c r="D392" s="183" t="s">
        <v>472</v>
      </c>
      <c r="E392" s="184" t="s">
        <v>1472</v>
      </c>
      <c r="F392" s="185" t="s">
        <v>1473</v>
      </c>
      <c r="G392" s="186" t="s">
        <v>624</v>
      </c>
      <c r="H392" s="187">
        <v>54.6</v>
      </c>
      <c r="I392" s="188"/>
      <c r="J392" s="189">
        <f>ROUND(I392*H392,2)</f>
        <v>0</v>
      </c>
      <c r="K392" s="185" t="s">
        <v>254</v>
      </c>
      <c r="L392" s="190"/>
      <c r="M392" s="191" t="s">
        <v>1</v>
      </c>
      <c r="N392" s="192" t="s">
        <v>52</v>
      </c>
      <c r="P392" s="147">
        <f>O392*H392</f>
        <v>0</v>
      </c>
      <c r="Q392" s="147">
        <v>6.8999999999999997E-4</v>
      </c>
      <c r="R392" s="147">
        <f>Q392*H392</f>
        <v>3.7673999999999999E-2</v>
      </c>
      <c r="S392" s="147">
        <v>0</v>
      </c>
      <c r="T392" s="148">
        <f>S392*H392</f>
        <v>0</v>
      </c>
      <c r="AR392" s="149" t="s">
        <v>1474</v>
      </c>
      <c r="AT392" s="149" t="s">
        <v>472</v>
      </c>
      <c r="AU392" s="149" t="s">
        <v>96</v>
      </c>
      <c r="AY392" s="17" t="s">
        <v>219</v>
      </c>
      <c r="BE392" s="150">
        <f>IF(N392="základní",J392,0)</f>
        <v>0</v>
      </c>
      <c r="BF392" s="150">
        <f>IF(N392="snížená",J392,0)</f>
        <v>0</v>
      </c>
      <c r="BG392" s="150">
        <f>IF(N392="zákl. přenesená",J392,0)</f>
        <v>0</v>
      </c>
      <c r="BH392" s="150">
        <f>IF(N392="sníž. přenesená",J392,0)</f>
        <v>0</v>
      </c>
      <c r="BI392" s="150">
        <f>IF(N392="nulová",J392,0)</f>
        <v>0</v>
      </c>
      <c r="BJ392" s="17" t="s">
        <v>94</v>
      </c>
      <c r="BK392" s="150">
        <f>ROUND(I392*H392,2)</f>
        <v>0</v>
      </c>
      <c r="BL392" s="17" t="s">
        <v>1474</v>
      </c>
      <c r="BM392" s="149" t="s">
        <v>1475</v>
      </c>
    </row>
    <row r="393" spans="2:65" s="12" customFormat="1" ht="11.25">
      <c r="B393" s="151"/>
      <c r="D393" s="152" t="s">
        <v>228</v>
      </c>
      <c r="E393" s="153" t="s">
        <v>1</v>
      </c>
      <c r="F393" s="154" t="s">
        <v>1476</v>
      </c>
      <c r="H393" s="153" t="s">
        <v>1</v>
      </c>
      <c r="I393" s="155"/>
      <c r="L393" s="151"/>
      <c r="M393" s="156"/>
      <c r="T393" s="157"/>
      <c r="AT393" s="153" t="s">
        <v>228</v>
      </c>
      <c r="AU393" s="153" t="s">
        <v>96</v>
      </c>
      <c r="AV393" s="12" t="s">
        <v>94</v>
      </c>
      <c r="AW393" s="12" t="s">
        <v>42</v>
      </c>
      <c r="AX393" s="12" t="s">
        <v>87</v>
      </c>
      <c r="AY393" s="153" t="s">
        <v>219</v>
      </c>
    </row>
    <row r="394" spans="2:65" s="14" customFormat="1" ht="11.25">
      <c r="B394" s="165"/>
      <c r="D394" s="152" t="s">
        <v>228</v>
      </c>
      <c r="E394" s="166" t="s">
        <v>1</v>
      </c>
      <c r="F394" s="167" t="s">
        <v>1477</v>
      </c>
      <c r="H394" s="168">
        <v>54.6</v>
      </c>
      <c r="I394" s="169"/>
      <c r="L394" s="165"/>
      <c r="M394" s="170"/>
      <c r="T394" s="171"/>
      <c r="AT394" s="166" t="s">
        <v>228</v>
      </c>
      <c r="AU394" s="166" t="s">
        <v>96</v>
      </c>
      <c r="AV394" s="14" t="s">
        <v>96</v>
      </c>
      <c r="AW394" s="14" t="s">
        <v>42</v>
      </c>
      <c r="AX394" s="14" t="s">
        <v>87</v>
      </c>
      <c r="AY394" s="166" t="s">
        <v>219</v>
      </c>
    </row>
    <row r="395" spans="2:65" s="15" customFormat="1" ht="11.25">
      <c r="B395" s="172"/>
      <c r="D395" s="152" t="s">
        <v>228</v>
      </c>
      <c r="E395" s="173" t="s">
        <v>1</v>
      </c>
      <c r="F395" s="174" t="s">
        <v>262</v>
      </c>
      <c r="H395" s="175">
        <v>54.6</v>
      </c>
      <c r="I395" s="176"/>
      <c r="L395" s="172"/>
      <c r="M395" s="177"/>
      <c r="T395" s="178"/>
      <c r="AT395" s="173" t="s">
        <v>228</v>
      </c>
      <c r="AU395" s="173" t="s">
        <v>96</v>
      </c>
      <c r="AV395" s="15" t="s">
        <v>226</v>
      </c>
      <c r="AW395" s="15" t="s">
        <v>42</v>
      </c>
      <c r="AX395" s="15" t="s">
        <v>94</v>
      </c>
      <c r="AY395" s="173" t="s">
        <v>219</v>
      </c>
    </row>
    <row r="396" spans="2:65" s="1" customFormat="1" ht="24.2" customHeight="1">
      <c r="B396" s="33"/>
      <c r="C396" s="183" t="s">
        <v>523</v>
      </c>
      <c r="D396" s="183" t="s">
        <v>472</v>
      </c>
      <c r="E396" s="184" t="s">
        <v>1478</v>
      </c>
      <c r="F396" s="185" t="s">
        <v>1479</v>
      </c>
      <c r="G396" s="186" t="s">
        <v>382</v>
      </c>
      <c r="H396" s="187">
        <v>8</v>
      </c>
      <c r="I396" s="188"/>
      <c r="J396" s="189">
        <f>ROUND(I396*H396,2)</f>
        <v>0</v>
      </c>
      <c r="K396" s="185" t="s">
        <v>225</v>
      </c>
      <c r="L396" s="190"/>
      <c r="M396" s="191" t="s">
        <v>1</v>
      </c>
      <c r="N396" s="192" t="s">
        <v>52</v>
      </c>
      <c r="P396" s="147">
        <f>O396*H396</f>
        <v>0</v>
      </c>
      <c r="Q396" s="147">
        <v>6.0000000000000002E-5</v>
      </c>
      <c r="R396" s="147">
        <f>Q396*H396</f>
        <v>4.8000000000000001E-4</v>
      </c>
      <c r="S396" s="147">
        <v>0</v>
      </c>
      <c r="T396" s="148">
        <f>S396*H396</f>
        <v>0</v>
      </c>
      <c r="AR396" s="149" t="s">
        <v>1474</v>
      </c>
      <c r="AT396" s="149" t="s">
        <v>472</v>
      </c>
      <c r="AU396" s="149" t="s">
        <v>96</v>
      </c>
      <c r="AY396" s="17" t="s">
        <v>219</v>
      </c>
      <c r="BE396" s="150">
        <f>IF(N396="základní",J396,0)</f>
        <v>0</v>
      </c>
      <c r="BF396" s="150">
        <f>IF(N396="snížená",J396,0)</f>
        <v>0</v>
      </c>
      <c r="BG396" s="150">
        <f>IF(N396="zákl. přenesená",J396,0)</f>
        <v>0</v>
      </c>
      <c r="BH396" s="150">
        <f>IF(N396="sníž. přenesená",J396,0)</f>
        <v>0</v>
      </c>
      <c r="BI396" s="150">
        <f>IF(N396="nulová",J396,0)</f>
        <v>0</v>
      </c>
      <c r="BJ396" s="17" t="s">
        <v>94</v>
      </c>
      <c r="BK396" s="150">
        <f>ROUND(I396*H396,2)</f>
        <v>0</v>
      </c>
      <c r="BL396" s="17" t="s">
        <v>1474</v>
      </c>
      <c r="BM396" s="149" t="s">
        <v>1480</v>
      </c>
    </row>
    <row r="397" spans="2:65" s="12" customFormat="1" ht="11.25">
      <c r="B397" s="151"/>
      <c r="D397" s="152" t="s">
        <v>228</v>
      </c>
      <c r="E397" s="153" t="s">
        <v>1</v>
      </c>
      <c r="F397" s="154" t="s">
        <v>1481</v>
      </c>
      <c r="H397" s="153" t="s">
        <v>1</v>
      </c>
      <c r="I397" s="155"/>
      <c r="L397" s="151"/>
      <c r="M397" s="156"/>
      <c r="T397" s="157"/>
      <c r="AT397" s="153" t="s">
        <v>228</v>
      </c>
      <c r="AU397" s="153" t="s">
        <v>96</v>
      </c>
      <c r="AV397" s="12" t="s">
        <v>94</v>
      </c>
      <c r="AW397" s="12" t="s">
        <v>42</v>
      </c>
      <c r="AX397" s="12" t="s">
        <v>87</v>
      </c>
      <c r="AY397" s="153" t="s">
        <v>219</v>
      </c>
    </row>
    <row r="398" spans="2:65" s="12" customFormat="1" ht="11.25">
      <c r="B398" s="151"/>
      <c r="D398" s="152" t="s">
        <v>228</v>
      </c>
      <c r="E398" s="153" t="s">
        <v>1</v>
      </c>
      <c r="F398" s="154" t="s">
        <v>1210</v>
      </c>
      <c r="H398" s="153" t="s">
        <v>1</v>
      </c>
      <c r="I398" s="155"/>
      <c r="L398" s="151"/>
      <c r="M398" s="156"/>
      <c r="T398" s="157"/>
      <c r="AT398" s="153" t="s">
        <v>228</v>
      </c>
      <c r="AU398" s="153" t="s">
        <v>96</v>
      </c>
      <c r="AV398" s="12" t="s">
        <v>94</v>
      </c>
      <c r="AW398" s="12" t="s">
        <v>42</v>
      </c>
      <c r="AX398" s="12" t="s">
        <v>87</v>
      </c>
      <c r="AY398" s="153" t="s">
        <v>219</v>
      </c>
    </row>
    <row r="399" spans="2:65" s="14" customFormat="1" ht="11.25">
      <c r="B399" s="165"/>
      <c r="D399" s="152" t="s">
        <v>228</v>
      </c>
      <c r="E399" s="166" t="s">
        <v>1</v>
      </c>
      <c r="F399" s="167" t="s">
        <v>1482</v>
      </c>
      <c r="H399" s="168">
        <v>8</v>
      </c>
      <c r="I399" s="169"/>
      <c r="L399" s="165"/>
      <c r="M399" s="170"/>
      <c r="T399" s="171"/>
      <c r="AT399" s="166" t="s">
        <v>228</v>
      </c>
      <c r="AU399" s="166" t="s">
        <v>96</v>
      </c>
      <c r="AV399" s="14" t="s">
        <v>96</v>
      </c>
      <c r="AW399" s="14" t="s">
        <v>42</v>
      </c>
      <c r="AX399" s="14" t="s">
        <v>87</v>
      </c>
      <c r="AY399" s="166" t="s">
        <v>219</v>
      </c>
    </row>
    <row r="400" spans="2:65" s="15" customFormat="1" ht="11.25">
      <c r="B400" s="172"/>
      <c r="D400" s="152" t="s">
        <v>228</v>
      </c>
      <c r="E400" s="173" t="s">
        <v>1</v>
      </c>
      <c r="F400" s="174" t="s">
        <v>262</v>
      </c>
      <c r="H400" s="175">
        <v>8</v>
      </c>
      <c r="I400" s="176"/>
      <c r="L400" s="172"/>
      <c r="M400" s="177"/>
      <c r="T400" s="178"/>
      <c r="AT400" s="173" t="s">
        <v>228</v>
      </c>
      <c r="AU400" s="173" t="s">
        <v>96</v>
      </c>
      <c r="AV400" s="15" t="s">
        <v>226</v>
      </c>
      <c r="AW400" s="15" t="s">
        <v>42</v>
      </c>
      <c r="AX400" s="15" t="s">
        <v>94</v>
      </c>
      <c r="AY400" s="173" t="s">
        <v>219</v>
      </c>
    </row>
    <row r="401" spans="2:65" s="1" customFormat="1" ht="16.5" customHeight="1">
      <c r="B401" s="33"/>
      <c r="C401" s="138" t="s">
        <v>531</v>
      </c>
      <c r="D401" s="138" t="s">
        <v>221</v>
      </c>
      <c r="E401" s="139" t="s">
        <v>1483</v>
      </c>
      <c r="F401" s="140" t="s">
        <v>1484</v>
      </c>
      <c r="G401" s="141" t="s">
        <v>319</v>
      </c>
      <c r="H401" s="142">
        <v>0.20699999999999999</v>
      </c>
      <c r="I401" s="143"/>
      <c r="J401" s="144">
        <f>ROUND(I401*H401,2)</f>
        <v>0</v>
      </c>
      <c r="K401" s="140" t="s">
        <v>254</v>
      </c>
      <c r="L401" s="33"/>
      <c r="M401" s="145" t="s">
        <v>1</v>
      </c>
      <c r="N401" s="146" t="s">
        <v>52</v>
      </c>
      <c r="P401" s="147">
        <f>O401*H401</f>
        <v>0</v>
      </c>
      <c r="Q401" s="147">
        <v>0</v>
      </c>
      <c r="R401" s="147">
        <f>Q401*H401</f>
        <v>0</v>
      </c>
      <c r="S401" s="147">
        <v>0</v>
      </c>
      <c r="T401" s="148">
        <f>S401*H401</f>
        <v>0</v>
      </c>
      <c r="AR401" s="149" t="s">
        <v>1431</v>
      </c>
      <c r="AT401" s="149" t="s">
        <v>221</v>
      </c>
      <c r="AU401" s="149" t="s">
        <v>96</v>
      </c>
      <c r="AY401" s="17" t="s">
        <v>219</v>
      </c>
      <c r="BE401" s="150">
        <f>IF(N401="základní",J401,0)</f>
        <v>0</v>
      </c>
      <c r="BF401" s="150">
        <f>IF(N401="snížená",J401,0)</f>
        <v>0</v>
      </c>
      <c r="BG401" s="150">
        <f>IF(N401="zákl. přenesená",J401,0)</f>
        <v>0</v>
      </c>
      <c r="BH401" s="150">
        <f>IF(N401="sníž. přenesená",J401,0)</f>
        <v>0</v>
      </c>
      <c r="BI401" s="150">
        <f>IF(N401="nulová",J401,0)</f>
        <v>0</v>
      </c>
      <c r="BJ401" s="17" t="s">
        <v>94</v>
      </c>
      <c r="BK401" s="150">
        <f>ROUND(I401*H401,2)</f>
        <v>0</v>
      </c>
      <c r="BL401" s="17" t="s">
        <v>1431</v>
      </c>
      <c r="BM401" s="149" t="s">
        <v>1485</v>
      </c>
    </row>
    <row r="402" spans="2:65" s="1" customFormat="1" ht="11.25">
      <c r="B402" s="33"/>
      <c r="D402" s="179" t="s">
        <v>256</v>
      </c>
      <c r="F402" s="180" t="s">
        <v>1486</v>
      </c>
      <c r="I402" s="181"/>
      <c r="L402" s="33"/>
      <c r="M402" s="193"/>
      <c r="N402" s="194"/>
      <c r="O402" s="194"/>
      <c r="P402" s="194"/>
      <c r="Q402" s="194"/>
      <c r="R402" s="194"/>
      <c r="S402" s="194"/>
      <c r="T402" s="195"/>
      <c r="AT402" s="17" t="s">
        <v>256</v>
      </c>
      <c r="AU402" s="17" t="s">
        <v>96</v>
      </c>
    </row>
    <row r="403" spans="2:65" s="1" customFormat="1" ht="6.95" customHeight="1">
      <c r="B403" s="45"/>
      <c r="C403" s="46"/>
      <c r="D403" s="46"/>
      <c r="E403" s="46"/>
      <c r="F403" s="46"/>
      <c r="G403" s="46"/>
      <c r="H403" s="46"/>
      <c r="I403" s="46"/>
      <c r="J403" s="46"/>
      <c r="K403" s="46"/>
      <c r="L403" s="33"/>
    </row>
  </sheetData>
  <sheetProtection algorithmName="SHA-512" hashValue="96+XqvfcpCegy4fFtUhy0BEhkRpKfMuZ83h655OwT1J5JkowMl98X3PYkZxWFcE8juDpcOHEkXiMrl3T8MNO9w==" saltValue="QTJ7LmxA15bOsyb468eo1mg/sBNP8hEdM/av3xmjchEu57tbxW4F4U4ZdSIPEuEO+iv8PPndndZZV4GJDCh8TA==" spinCount="100000" sheet="1" objects="1" scenarios="1" formatColumns="0" formatRows="0" autoFilter="0"/>
  <autoFilter ref="C122:K402" xr:uid="{00000000-0009-0000-0000-000006000000}"/>
  <mergeCells count="9">
    <mergeCell ref="E86:H86"/>
    <mergeCell ref="E113:H113"/>
    <mergeCell ref="E115:H115"/>
    <mergeCell ref="L2:V2"/>
    <mergeCell ref="E7:H7"/>
    <mergeCell ref="E9:H9"/>
    <mergeCell ref="E18:H18"/>
    <mergeCell ref="E27:H27"/>
    <mergeCell ref="E84:H84"/>
  </mergeCells>
  <hyperlinks>
    <hyperlink ref="F127" r:id="rId1" xr:uid="{00000000-0004-0000-0600-000000000000}"/>
    <hyperlink ref="F140" r:id="rId2" xr:uid="{00000000-0004-0000-0600-000001000000}"/>
    <hyperlink ref="F149" r:id="rId3" xr:uid="{00000000-0004-0000-0600-000002000000}"/>
    <hyperlink ref="F156" r:id="rId4" xr:uid="{00000000-0004-0000-0600-000003000000}"/>
    <hyperlink ref="F161" r:id="rId5" xr:uid="{00000000-0004-0000-0600-000004000000}"/>
    <hyperlink ref="F167" r:id="rId6" xr:uid="{00000000-0004-0000-0600-000005000000}"/>
    <hyperlink ref="F171" r:id="rId7" xr:uid="{00000000-0004-0000-0600-000006000000}"/>
    <hyperlink ref="F186" r:id="rId8" xr:uid="{00000000-0004-0000-0600-000007000000}"/>
    <hyperlink ref="F199" r:id="rId9" xr:uid="{00000000-0004-0000-0600-000008000000}"/>
    <hyperlink ref="F214" r:id="rId10" xr:uid="{00000000-0004-0000-0600-000009000000}"/>
    <hyperlink ref="F224" r:id="rId11" xr:uid="{00000000-0004-0000-0600-00000A000000}"/>
    <hyperlink ref="F239" r:id="rId12" xr:uid="{00000000-0004-0000-0600-00000B000000}"/>
    <hyperlink ref="F248" r:id="rId13" xr:uid="{00000000-0004-0000-0600-00000C000000}"/>
    <hyperlink ref="F266" r:id="rId14" xr:uid="{00000000-0004-0000-0600-00000D000000}"/>
    <hyperlink ref="F272" r:id="rId15" xr:uid="{00000000-0004-0000-0600-00000E000000}"/>
    <hyperlink ref="F277" r:id="rId16" xr:uid="{00000000-0004-0000-0600-00000F000000}"/>
    <hyperlink ref="F312" r:id="rId17" xr:uid="{00000000-0004-0000-0600-000010000000}"/>
    <hyperlink ref="F324" r:id="rId18" xr:uid="{00000000-0004-0000-0600-000011000000}"/>
    <hyperlink ref="F340" r:id="rId19" xr:uid="{00000000-0004-0000-0600-000012000000}"/>
    <hyperlink ref="F346" r:id="rId20" xr:uid="{00000000-0004-0000-0600-000013000000}"/>
    <hyperlink ref="F355" r:id="rId21" xr:uid="{00000000-0004-0000-0600-000014000000}"/>
    <hyperlink ref="F360" r:id="rId22" xr:uid="{00000000-0004-0000-0600-000015000000}"/>
    <hyperlink ref="F373" r:id="rId23" xr:uid="{00000000-0004-0000-0600-000016000000}"/>
    <hyperlink ref="F386" r:id="rId24" xr:uid="{00000000-0004-0000-0600-000017000000}"/>
    <hyperlink ref="F402" r:id="rId25" xr:uid="{00000000-0004-0000-0600-000018000000}"/>
  </hyperlinks>
  <pageMargins left="0.39370078740157483" right="0.39370078740157483" top="0.39370078740157483" bottom="0.39370078740157483" header="0" footer="0"/>
  <pageSetup paperSize="9" scale="84" fitToHeight="100" orientation="landscape" r:id="rId26"/>
  <headerFooter>
    <oddFooter>&amp;CStrana &amp;P z &amp;N</oddFooter>
  </headerFooter>
  <drawing r:id="rId27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247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120</v>
      </c>
      <c r="AZ2" s="94" t="s">
        <v>1487</v>
      </c>
      <c r="BA2" s="94" t="s">
        <v>1</v>
      </c>
      <c r="BB2" s="94" t="s">
        <v>1</v>
      </c>
      <c r="BC2" s="94" t="s">
        <v>352</v>
      </c>
      <c r="BD2" s="94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  <c r="AZ3" s="94" t="s">
        <v>1488</v>
      </c>
      <c r="BA3" s="94" t="s">
        <v>1</v>
      </c>
      <c r="BB3" s="94" t="s">
        <v>1</v>
      </c>
      <c r="BC3" s="94" t="s">
        <v>1489</v>
      </c>
      <c r="BD3" s="94" t="s">
        <v>96</v>
      </c>
    </row>
    <row r="4" spans="2:56" ht="24.95" customHeight="1">
      <c r="B4" s="20"/>
      <c r="D4" s="21" t="s">
        <v>173</v>
      </c>
      <c r="L4" s="20"/>
      <c r="M4" s="95" t="s">
        <v>10</v>
      </c>
      <c r="AT4" s="17" t="s">
        <v>4</v>
      </c>
      <c r="AZ4" s="94" t="s">
        <v>1490</v>
      </c>
      <c r="BA4" s="94" t="s">
        <v>1</v>
      </c>
      <c r="BB4" s="94" t="s">
        <v>1</v>
      </c>
      <c r="BC4" s="94" t="s">
        <v>1491</v>
      </c>
      <c r="BD4" s="94" t="s">
        <v>96</v>
      </c>
    </row>
    <row r="5" spans="2:56" ht="6.95" customHeight="1">
      <c r="B5" s="20"/>
      <c r="L5" s="20"/>
      <c r="AZ5" s="94" t="s">
        <v>1492</v>
      </c>
      <c r="BA5" s="94" t="s">
        <v>1</v>
      </c>
      <c r="BB5" s="94" t="s">
        <v>1</v>
      </c>
      <c r="BC5" s="94" t="s">
        <v>1493</v>
      </c>
      <c r="BD5" s="94" t="s">
        <v>96</v>
      </c>
    </row>
    <row r="6" spans="2:56" ht="12" customHeight="1">
      <c r="B6" s="20"/>
      <c r="D6" s="27" t="s">
        <v>16</v>
      </c>
      <c r="L6" s="20"/>
      <c r="AZ6" s="94" t="s">
        <v>1494</v>
      </c>
      <c r="BA6" s="94" t="s">
        <v>1</v>
      </c>
      <c r="BB6" s="94" t="s">
        <v>1</v>
      </c>
      <c r="BC6" s="94" t="s">
        <v>1495</v>
      </c>
      <c r="BD6" s="94" t="s">
        <v>96</v>
      </c>
    </row>
    <row r="7" spans="2:5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  <c r="AZ7" s="94" t="s">
        <v>1496</v>
      </c>
      <c r="BA7" s="94" t="s">
        <v>1</v>
      </c>
      <c r="BB7" s="94" t="s">
        <v>1</v>
      </c>
      <c r="BC7" s="94" t="s">
        <v>1497</v>
      </c>
      <c r="BD7" s="94" t="s">
        <v>96</v>
      </c>
    </row>
    <row r="8" spans="2:56" s="1" customFormat="1" ht="12" customHeight="1">
      <c r="B8" s="33"/>
      <c r="D8" s="27" t="s">
        <v>180</v>
      </c>
      <c r="L8" s="33"/>
      <c r="AZ8" s="94" t="s">
        <v>1498</v>
      </c>
      <c r="BA8" s="94" t="s">
        <v>1</v>
      </c>
      <c r="BB8" s="94" t="s">
        <v>1</v>
      </c>
      <c r="BC8" s="94" t="s">
        <v>1499</v>
      </c>
      <c r="BD8" s="94" t="s">
        <v>96</v>
      </c>
    </row>
    <row r="9" spans="2:56" s="1" customFormat="1" ht="16.5" customHeight="1">
      <c r="B9" s="33"/>
      <c r="E9" s="204" t="s">
        <v>1500</v>
      </c>
      <c r="F9" s="248"/>
      <c r="G9" s="248"/>
      <c r="H9" s="248"/>
      <c r="L9" s="33"/>
      <c r="AZ9" s="94" t="s">
        <v>1501</v>
      </c>
      <c r="BA9" s="94" t="s">
        <v>1</v>
      </c>
      <c r="BB9" s="94" t="s">
        <v>1</v>
      </c>
      <c r="BC9" s="94" t="s">
        <v>1502</v>
      </c>
      <c r="BD9" s="94" t="s">
        <v>96</v>
      </c>
    </row>
    <row r="10" spans="2:56" s="1" customFormat="1" ht="11.25">
      <c r="B10" s="33"/>
      <c r="L10" s="33"/>
      <c r="AZ10" s="94" t="s">
        <v>1503</v>
      </c>
      <c r="BA10" s="94" t="s">
        <v>1</v>
      </c>
      <c r="BB10" s="94" t="s">
        <v>1</v>
      </c>
      <c r="BC10" s="94" t="s">
        <v>1504</v>
      </c>
      <c r="BD10" s="94" t="s">
        <v>96</v>
      </c>
    </row>
    <row r="11" spans="2:56" s="1" customFormat="1" ht="12" customHeight="1">
      <c r="B11" s="33"/>
      <c r="D11" s="27" t="s">
        <v>18</v>
      </c>
      <c r="F11" s="25" t="s">
        <v>121</v>
      </c>
      <c r="I11" s="27" t="s">
        <v>20</v>
      </c>
      <c r="J11" s="25" t="s">
        <v>1505</v>
      </c>
      <c r="L11" s="33"/>
      <c r="AZ11" s="94" t="s">
        <v>1506</v>
      </c>
      <c r="BA11" s="94" t="s">
        <v>1</v>
      </c>
      <c r="BB11" s="94" t="s">
        <v>1</v>
      </c>
      <c r="BC11" s="94" t="s">
        <v>1507</v>
      </c>
      <c r="BD11" s="94" t="s">
        <v>96</v>
      </c>
    </row>
    <row r="12" spans="2:56" s="1" customFormat="1" ht="12" customHeight="1">
      <c r="B12" s="33"/>
      <c r="D12" s="27" t="s">
        <v>22</v>
      </c>
      <c r="F12" s="25" t="s">
        <v>23</v>
      </c>
      <c r="I12" s="27" t="s">
        <v>24</v>
      </c>
      <c r="J12" s="53" t="str">
        <f>'Rekapitulace stavby'!AN8</f>
        <v>29. 8. 2025</v>
      </c>
      <c r="L12" s="33"/>
      <c r="AZ12" s="94" t="s">
        <v>1508</v>
      </c>
      <c r="BA12" s="94" t="s">
        <v>1</v>
      </c>
      <c r="BB12" s="94" t="s">
        <v>1</v>
      </c>
      <c r="BC12" s="94" t="s">
        <v>1509</v>
      </c>
      <c r="BD12" s="94" t="s">
        <v>96</v>
      </c>
    </row>
    <row r="13" spans="2:56" s="1" customFormat="1" ht="21.75" customHeight="1">
      <c r="B13" s="33"/>
      <c r="D13" s="24" t="s">
        <v>26</v>
      </c>
      <c r="F13" s="29" t="s">
        <v>1510</v>
      </c>
      <c r="I13" s="24" t="s">
        <v>28</v>
      </c>
      <c r="J13" s="29" t="s">
        <v>1195</v>
      </c>
      <c r="L13" s="33"/>
      <c r="AZ13" s="94" t="s">
        <v>1511</v>
      </c>
      <c r="BA13" s="94" t="s">
        <v>1</v>
      </c>
      <c r="BB13" s="94" t="s">
        <v>1</v>
      </c>
      <c r="BC13" s="94" t="s">
        <v>226</v>
      </c>
      <c r="BD13" s="94" t="s">
        <v>96</v>
      </c>
    </row>
    <row r="14" spans="2:5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  <c r="AZ14" s="94" t="s">
        <v>1512</v>
      </c>
      <c r="BA14" s="94" t="s">
        <v>1</v>
      </c>
      <c r="BB14" s="94" t="s">
        <v>1</v>
      </c>
      <c r="BC14" s="94" t="s">
        <v>1513</v>
      </c>
      <c r="BD14" s="94" t="s">
        <v>96</v>
      </c>
    </row>
    <row r="15" spans="2:5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  <c r="AZ15" s="94" t="s">
        <v>1514</v>
      </c>
      <c r="BA15" s="94" t="s">
        <v>1</v>
      </c>
      <c r="BB15" s="94" t="s">
        <v>1</v>
      </c>
      <c r="BC15" s="94" t="s">
        <v>1515</v>
      </c>
      <c r="BD15" s="94" t="s">
        <v>96</v>
      </c>
    </row>
    <row r="16" spans="2:56" s="1" customFormat="1" ht="6.95" customHeight="1">
      <c r="B16" s="33"/>
      <c r="L16" s="33"/>
      <c r="AZ16" s="94" t="s">
        <v>1516</v>
      </c>
      <c r="BA16" s="94" t="s">
        <v>1</v>
      </c>
      <c r="BB16" s="94" t="s">
        <v>1</v>
      </c>
      <c r="BC16" s="94" t="s">
        <v>1509</v>
      </c>
      <c r="BD16" s="94" t="s">
        <v>96</v>
      </c>
    </row>
    <row r="17" spans="2:56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  <c r="AZ17" s="94" t="s">
        <v>1517</v>
      </c>
      <c r="BA17" s="94" t="s">
        <v>1</v>
      </c>
      <c r="BB17" s="94" t="s">
        <v>1</v>
      </c>
      <c r="BC17" s="94" t="s">
        <v>1518</v>
      </c>
      <c r="BD17" s="94" t="s">
        <v>96</v>
      </c>
    </row>
    <row r="18" spans="2:56" s="1" customFormat="1" ht="18" customHeight="1">
      <c r="B18" s="33"/>
      <c r="E18" s="249" t="str">
        <f>'Rekapitulace stavby'!E14</f>
        <v>Vyplň údaj</v>
      </c>
      <c r="F18" s="230"/>
      <c r="G18" s="230"/>
      <c r="H18" s="230"/>
      <c r="I18" s="27" t="s">
        <v>34</v>
      </c>
      <c r="J18" s="28" t="str">
        <f>'Rekapitulace stavby'!AN14</f>
        <v>Vyplň údaj</v>
      </c>
      <c r="L18" s="33"/>
      <c r="AZ18" s="94" t="s">
        <v>1519</v>
      </c>
      <c r="BA18" s="94" t="s">
        <v>1</v>
      </c>
      <c r="BB18" s="94" t="s">
        <v>1</v>
      </c>
      <c r="BC18" s="94" t="s">
        <v>1520</v>
      </c>
      <c r="BD18" s="94" t="s">
        <v>96</v>
      </c>
    </row>
    <row r="19" spans="2:56" s="1" customFormat="1" ht="6.95" customHeight="1">
      <c r="B19" s="33"/>
      <c r="L19" s="33"/>
      <c r="AZ19" s="94" t="s">
        <v>1521</v>
      </c>
      <c r="BA19" s="94" t="s">
        <v>1</v>
      </c>
      <c r="BB19" s="94" t="s">
        <v>1</v>
      </c>
      <c r="BC19" s="94" t="s">
        <v>1522</v>
      </c>
      <c r="BD19" s="94" t="s">
        <v>96</v>
      </c>
    </row>
    <row r="20" spans="2:56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  <c r="AZ20" s="94" t="s">
        <v>1523</v>
      </c>
      <c r="BA20" s="94" t="s">
        <v>1</v>
      </c>
      <c r="BB20" s="94" t="s">
        <v>1</v>
      </c>
      <c r="BC20" s="94" t="s">
        <v>1524</v>
      </c>
      <c r="BD20" s="94" t="s">
        <v>96</v>
      </c>
    </row>
    <row r="21" spans="2:56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  <c r="AZ21" s="94" t="s">
        <v>1525</v>
      </c>
      <c r="BA21" s="94" t="s">
        <v>1</v>
      </c>
      <c r="BB21" s="94" t="s">
        <v>1</v>
      </c>
      <c r="BC21" s="94" t="s">
        <v>1526</v>
      </c>
      <c r="BD21" s="94" t="s">
        <v>96</v>
      </c>
    </row>
    <row r="22" spans="2:56" s="1" customFormat="1" ht="6.95" customHeight="1">
      <c r="B22" s="33"/>
      <c r="L22" s="33"/>
      <c r="AZ22" s="94" t="s">
        <v>1527</v>
      </c>
      <c r="BA22" s="94" t="s">
        <v>1</v>
      </c>
      <c r="BB22" s="94" t="s">
        <v>1</v>
      </c>
      <c r="BC22" s="94" t="s">
        <v>1528</v>
      </c>
      <c r="BD22" s="94" t="s">
        <v>96</v>
      </c>
    </row>
    <row r="23" spans="2:56" s="1" customFormat="1" ht="12" customHeight="1">
      <c r="B23" s="33"/>
      <c r="D23" s="27" t="s">
        <v>43</v>
      </c>
      <c r="I23" s="27" t="s">
        <v>31</v>
      </c>
      <c r="J23" s="25" t="str">
        <f>IF('Rekapitulace stavby'!AN19="","",'Rekapitulace stavby'!AN19)</f>
        <v/>
      </c>
      <c r="L23" s="33"/>
      <c r="AZ23" s="94" t="s">
        <v>1529</v>
      </c>
      <c r="BA23" s="94" t="s">
        <v>1</v>
      </c>
      <c r="BB23" s="94" t="s">
        <v>1</v>
      </c>
      <c r="BC23" s="94" t="s">
        <v>1530</v>
      </c>
      <c r="BD23" s="94" t="s">
        <v>96</v>
      </c>
    </row>
    <row r="24" spans="2:56" s="1" customFormat="1" ht="18" customHeight="1">
      <c r="B24" s="33"/>
      <c r="E24" s="25" t="str">
        <f>IF('Rekapitulace stavby'!E20="","",'Rekapitulace stavby'!E20)</f>
        <v xml:space="preserve"> </v>
      </c>
      <c r="I24" s="27" t="s">
        <v>34</v>
      </c>
      <c r="J24" s="25" t="str">
        <f>IF('Rekapitulace stavby'!AN20="","",'Rekapitulace stavby'!AN20)</f>
        <v/>
      </c>
      <c r="L24" s="33"/>
      <c r="AZ24" s="94" t="s">
        <v>1531</v>
      </c>
      <c r="BA24" s="94" t="s">
        <v>1</v>
      </c>
      <c r="BB24" s="94" t="s">
        <v>1</v>
      </c>
      <c r="BC24" s="94" t="s">
        <v>1532</v>
      </c>
      <c r="BD24" s="94" t="s">
        <v>96</v>
      </c>
    </row>
    <row r="25" spans="2:56" s="1" customFormat="1" ht="6.95" customHeight="1">
      <c r="B25" s="33"/>
      <c r="L25" s="33"/>
      <c r="AZ25" s="94" t="s">
        <v>1533</v>
      </c>
      <c r="BA25" s="94" t="s">
        <v>1</v>
      </c>
      <c r="BB25" s="94" t="s">
        <v>1</v>
      </c>
      <c r="BC25" s="94" t="s">
        <v>1534</v>
      </c>
      <c r="BD25" s="94" t="s">
        <v>96</v>
      </c>
    </row>
    <row r="26" spans="2:56" s="1" customFormat="1" ht="12" customHeight="1">
      <c r="B26" s="33"/>
      <c r="D26" s="27" t="s">
        <v>45</v>
      </c>
      <c r="L26" s="33"/>
      <c r="AZ26" s="94" t="s">
        <v>1535</v>
      </c>
      <c r="BA26" s="94" t="s">
        <v>1</v>
      </c>
      <c r="BB26" s="94" t="s">
        <v>1</v>
      </c>
      <c r="BC26" s="94" t="s">
        <v>1536</v>
      </c>
      <c r="BD26" s="94" t="s">
        <v>96</v>
      </c>
    </row>
    <row r="27" spans="2:56" s="7" customFormat="1" ht="16.5" customHeight="1">
      <c r="B27" s="96"/>
      <c r="E27" s="235" t="s">
        <v>1</v>
      </c>
      <c r="F27" s="235"/>
      <c r="G27" s="235"/>
      <c r="H27" s="235"/>
      <c r="L27" s="96"/>
      <c r="AZ27" s="202" t="s">
        <v>1537</v>
      </c>
      <c r="BA27" s="202" t="s">
        <v>1</v>
      </c>
      <c r="BB27" s="202" t="s">
        <v>1</v>
      </c>
      <c r="BC27" s="202" t="s">
        <v>571</v>
      </c>
      <c r="BD27" s="202" t="s">
        <v>96</v>
      </c>
    </row>
    <row r="28" spans="2:56" s="1" customFormat="1" ht="6.95" customHeight="1">
      <c r="B28" s="33"/>
      <c r="L28" s="33"/>
      <c r="AZ28" s="94" t="s">
        <v>1538</v>
      </c>
      <c r="BA28" s="94" t="s">
        <v>1</v>
      </c>
      <c r="BB28" s="94" t="s">
        <v>1</v>
      </c>
      <c r="BC28" s="94" t="s">
        <v>7</v>
      </c>
      <c r="BD28" s="94" t="s">
        <v>96</v>
      </c>
    </row>
    <row r="29" spans="2:56" s="1" customFormat="1" ht="6.95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  <c r="AZ29" s="94" t="s">
        <v>1539</v>
      </c>
      <c r="BA29" s="94" t="s">
        <v>1</v>
      </c>
      <c r="BB29" s="94" t="s">
        <v>1</v>
      </c>
      <c r="BC29" s="94" t="s">
        <v>1540</v>
      </c>
      <c r="BD29" s="94" t="s">
        <v>96</v>
      </c>
    </row>
    <row r="30" spans="2:56" s="1" customFormat="1" ht="25.35" customHeight="1">
      <c r="B30" s="33"/>
      <c r="D30" s="97" t="s">
        <v>47</v>
      </c>
      <c r="J30" s="67">
        <f>ROUND(J127, 2)</f>
        <v>0</v>
      </c>
      <c r="L30" s="33"/>
      <c r="AZ30" s="94" t="s">
        <v>1541</v>
      </c>
      <c r="BA30" s="94" t="s">
        <v>1</v>
      </c>
      <c r="BB30" s="94" t="s">
        <v>1</v>
      </c>
      <c r="BC30" s="94" t="s">
        <v>1542</v>
      </c>
      <c r="BD30" s="94" t="s">
        <v>96</v>
      </c>
    </row>
    <row r="31" spans="2:56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  <c r="AZ31" s="94" t="s">
        <v>1543</v>
      </c>
      <c r="BA31" s="94" t="s">
        <v>1</v>
      </c>
      <c r="BB31" s="94" t="s">
        <v>1</v>
      </c>
      <c r="BC31" s="94" t="s">
        <v>1544</v>
      </c>
      <c r="BD31" s="94" t="s">
        <v>96</v>
      </c>
    </row>
    <row r="32" spans="2:56" s="1" customFormat="1" ht="14.45" customHeight="1">
      <c r="B32" s="33"/>
      <c r="F32" s="36" t="s">
        <v>49</v>
      </c>
      <c r="I32" s="36" t="s">
        <v>48</v>
      </c>
      <c r="J32" s="36" t="s">
        <v>50</v>
      </c>
      <c r="L32" s="33"/>
      <c r="AZ32" s="94" t="s">
        <v>1545</v>
      </c>
      <c r="BA32" s="94" t="s">
        <v>1</v>
      </c>
      <c r="BB32" s="94" t="s">
        <v>1</v>
      </c>
      <c r="BC32" s="94" t="s">
        <v>1546</v>
      </c>
      <c r="BD32" s="94" t="s">
        <v>96</v>
      </c>
    </row>
    <row r="33" spans="2:56" s="1" customFormat="1" ht="14.45" customHeight="1">
      <c r="B33" s="33"/>
      <c r="D33" s="56" t="s">
        <v>51</v>
      </c>
      <c r="E33" s="27" t="s">
        <v>52</v>
      </c>
      <c r="F33" s="87">
        <f>ROUND((SUM(BE127:BE1246)),  2)</f>
        <v>0</v>
      </c>
      <c r="I33" s="98">
        <v>0.21</v>
      </c>
      <c r="J33" s="87">
        <f>ROUND(((SUM(BE127:BE1246))*I33),  2)</f>
        <v>0</v>
      </c>
      <c r="L33" s="33"/>
      <c r="AZ33" s="94" t="s">
        <v>1547</v>
      </c>
      <c r="BA33" s="94" t="s">
        <v>1</v>
      </c>
      <c r="BB33" s="94" t="s">
        <v>1</v>
      </c>
      <c r="BC33" s="94" t="s">
        <v>1548</v>
      </c>
      <c r="BD33" s="94" t="s">
        <v>96</v>
      </c>
    </row>
    <row r="34" spans="2:56" s="1" customFormat="1" ht="14.45" customHeight="1">
      <c r="B34" s="33"/>
      <c r="E34" s="27" t="s">
        <v>53</v>
      </c>
      <c r="F34" s="87">
        <f>ROUND((SUM(BF127:BF1246)),  2)</f>
        <v>0</v>
      </c>
      <c r="I34" s="98">
        <v>0.12</v>
      </c>
      <c r="J34" s="87">
        <f>ROUND(((SUM(BF127:BF1246))*I34),  2)</f>
        <v>0</v>
      </c>
      <c r="L34" s="33"/>
      <c r="AZ34" s="94" t="s">
        <v>1549</v>
      </c>
      <c r="BA34" s="94" t="s">
        <v>1</v>
      </c>
      <c r="BB34" s="94" t="s">
        <v>1</v>
      </c>
      <c r="BC34" s="94" t="s">
        <v>1550</v>
      </c>
      <c r="BD34" s="94" t="s">
        <v>96</v>
      </c>
    </row>
    <row r="35" spans="2:56" s="1" customFormat="1" ht="14.45" hidden="1" customHeight="1">
      <c r="B35" s="33"/>
      <c r="E35" s="27" t="s">
        <v>54</v>
      </c>
      <c r="F35" s="87">
        <f>ROUND((SUM(BG127:BG1246)),  2)</f>
        <v>0</v>
      </c>
      <c r="I35" s="98">
        <v>0.21</v>
      </c>
      <c r="J35" s="87">
        <f>0</f>
        <v>0</v>
      </c>
      <c r="L35" s="33"/>
      <c r="AZ35" s="94" t="s">
        <v>1551</v>
      </c>
      <c r="BA35" s="94" t="s">
        <v>1</v>
      </c>
      <c r="BB35" s="94" t="s">
        <v>1</v>
      </c>
      <c r="BC35" s="94" t="s">
        <v>1552</v>
      </c>
      <c r="BD35" s="94" t="s">
        <v>96</v>
      </c>
    </row>
    <row r="36" spans="2:56" s="1" customFormat="1" ht="14.45" hidden="1" customHeight="1">
      <c r="B36" s="33"/>
      <c r="E36" s="27" t="s">
        <v>55</v>
      </c>
      <c r="F36" s="87">
        <f>ROUND((SUM(BH127:BH1246)),  2)</f>
        <v>0</v>
      </c>
      <c r="I36" s="98">
        <v>0.12</v>
      </c>
      <c r="J36" s="87">
        <f>0</f>
        <v>0</v>
      </c>
      <c r="L36" s="33"/>
      <c r="AZ36" s="94" t="s">
        <v>1553</v>
      </c>
      <c r="BA36" s="94" t="s">
        <v>1</v>
      </c>
      <c r="BB36" s="94" t="s">
        <v>1</v>
      </c>
      <c r="BC36" s="94" t="s">
        <v>1554</v>
      </c>
      <c r="BD36" s="94" t="s">
        <v>96</v>
      </c>
    </row>
    <row r="37" spans="2:56" s="1" customFormat="1" ht="14.45" hidden="1" customHeight="1">
      <c r="B37" s="33"/>
      <c r="E37" s="27" t="s">
        <v>56</v>
      </c>
      <c r="F37" s="87">
        <f>ROUND((SUM(BI127:BI1246)),  2)</f>
        <v>0</v>
      </c>
      <c r="I37" s="98">
        <v>0</v>
      </c>
      <c r="J37" s="87">
        <f>0</f>
        <v>0</v>
      </c>
      <c r="L37" s="33"/>
      <c r="AZ37" s="94" t="s">
        <v>1555</v>
      </c>
      <c r="BA37" s="94" t="s">
        <v>1</v>
      </c>
      <c r="BB37" s="94" t="s">
        <v>1</v>
      </c>
      <c r="BC37" s="94" t="s">
        <v>1556</v>
      </c>
      <c r="BD37" s="94" t="s">
        <v>96</v>
      </c>
    </row>
    <row r="38" spans="2:56" s="1" customFormat="1" ht="6.95" customHeight="1">
      <c r="B38" s="33"/>
      <c r="L38" s="33"/>
      <c r="AZ38" s="94" t="s">
        <v>1557</v>
      </c>
      <c r="BA38" s="94" t="s">
        <v>1</v>
      </c>
      <c r="BB38" s="94" t="s">
        <v>1</v>
      </c>
      <c r="BC38" s="94" t="s">
        <v>94</v>
      </c>
      <c r="BD38" s="94" t="s">
        <v>96</v>
      </c>
    </row>
    <row r="39" spans="2:56" s="1" customFormat="1" ht="25.35" customHeight="1">
      <c r="B39" s="33"/>
      <c r="C39" s="99"/>
      <c r="D39" s="100" t="s">
        <v>57</v>
      </c>
      <c r="E39" s="58"/>
      <c r="F39" s="58"/>
      <c r="G39" s="101" t="s">
        <v>58</v>
      </c>
      <c r="H39" s="102" t="s">
        <v>59</v>
      </c>
      <c r="I39" s="58"/>
      <c r="J39" s="103">
        <f>SUM(J30:J37)</f>
        <v>0</v>
      </c>
      <c r="K39" s="104"/>
      <c r="L39" s="33"/>
      <c r="AZ39" s="94" t="s">
        <v>1558</v>
      </c>
      <c r="BA39" s="94" t="s">
        <v>1</v>
      </c>
      <c r="BB39" s="94" t="s">
        <v>1</v>
      </c>
      <c r="BC39" s="94" t="s">
        <v>1559</v>
      </c>
      <c r="BD39" s="94" t="s">
        <v>96</v>
      </c>
    </row>
    <row r="40" spans="2:56" s="1" customFormat="1" ht="14.45" customHeight="1">
      <c r="B40" s="33"/>
      <c r="L40" s="33"/>
      <c r="AZ40" s="94" t="s">
        <v>1560</v>
      </c>
      <c r="BA40" s="94" t="s">
        <v>1</v>
      </c>
      <c r="BB40" s="94" t="s">
        <v>1</v>
      </c>
      <c r="BC40" s="94" t="s">
        <v>1540</v>
      </c>
      <c r="BD40" s="94" t="s">
        <v>96</v>
      </c>
    </row>
    <row r="41" spans="2:56" ht="14.45" customHeight="1">
      <c r="B41" s="20"/>
      <c r="L41" s="20"/>
      <c r="AZ41" s="94" t="s">
        <v>1561</v>
      </c>
      <c r="BA41" s="94" t="s">
        <v>1</v>
      </c>
      <c r="BB41" s="94" t="s">
        <v>1</v>
      </c>
      <c r="BC41" s="94" t="s">
        <v>1562</v>
      </c>
      <c r="BD41" s="94" t="s">
        <v>96</v>
      </c>
    </row>
    <row r="42" spans="2:56" ht="14.45" customHeight="1">
      <c r="B42" s="20"/>
      <c r="L42" s="20"/>
      <c r="AZ42" s="94" t="s">
        <v>1563</v>
      </c>
      <c r="BA42" s="94" t="s">
        <v>1</v>
      </c>
      <c r="BB42" s="94" t="s">
        <v>1</v>
      </c>
      <c r="BC42" s="94" t="s">
        <v>1564</v>
      </c>
      <c r="BD42" s="94" t="s">
        <v>96</v>
      </c>
    </row>
    <row r="43" spans="2:56" ht="14.45" customHeight="1">
      <c r="B43" s="20"/>
      <c r="L43" s="20"/>
      <c r="AZ43" s="94" t="s">
        <v>1565</v>
      </c>
      <c r="BA43" s="94" t="s">
        <v>1</v>
      </c>
      <c r="BB43" s="94" t="s">
        <v>1</v>
      </c>
      <c r="BC43" s="94" t="s">
        <v>1566</v>
      </c>
      <c r="BD43" s="94" t="s">
        <v>96</v>
      </c>
    </row>
    <row r="44" spans="2:56" ht="14.45" customHeight="1">
      <c r="B44" s="20"/>
      <c r="L44" s="20"/>
      <c r="AZ44" s="94" t="s">
        <v>1567</v>
      </c>
      <c r="BA44" s="94" t="s">
        <v>1</v>
      </c>
      <c r="BB44" s="94" t="s">
        <v>1</v>
      </c>
      <c r="BC44" s="94" t="s">
        <v>323</v>
      </c>
      <c r="BD44" s="94" t="s">
        <v>96</v>
      </c>
    </row>
    <row r="45" spans="2:56" ht="14.45" customHeight="1">
      <c r="B45" s="20"/>
      <c r="L45" s="20"/>
      <c r="AZ45" s="94" t="s">
        <v>1568</v>
      </c>
      <c r="BA45" s="94" t="s">
        <v>1</v>
      </c>
      <c r="BB45" s="94" t="s">
        <v>1</v>
      </c>
      <c r="BC45" s="94" t="s">
        <v>1569</v>
      </c>
      <c r="BD45" s="94" t="s">
        <v>96</v>
      </c>
    </row>
    <row r="46" spans="2:56" ht="14.45" customHeight="1">
      <c r="B46" s="20"/>
      <c r="L46" s="20"/>
      <c r="AZ46" s="94" t="s">
        <v>1570</v>
      </c>
      <c r="BA46" s="94" t="s">
        <v>1</v>
      </c>
      <c r="BB46" s="94" t="s">
        <v>1</v>
      </c>
      <c r="BC46" s="94" t="s">
        <v>1571</v>
      </c>
      <c r="BD46" s="94" t="s">
        <v>96</v>
      </c>
    </row>
    <row r="47" spans="2:56" ht="14.45" customHeight="1">
      <c r="B47" s="20"/>
      <c r="L47" s="20"/>
      <c r="AZ47" s="94" t="s">
        <v>1572</v>
      </c>
      <c r="BA47" s="94" t="s">
        <v>1</v>
      </c>
      <c r="BB47" s="94" t="s">
        <v>1</v>
      </c>
      <c r="BC47" s="94" t="s">
        <v>1573</v>
      </c>
      <c r="BD47" s="94" t="s">
        <v>96</v>
      </c>
    </row>
    <row r="48" spans="2:56" ht="14.45" customHeight="1">
      <c r="B48" s="20"/>
      <c r="L48" s="20"/>
      <c r="AZ48" s="94" t="s">
        <v>1574</v>
      </c>
      <c r="BA48" s="94" t="s">
        <v>1</v>
      </c>
      <c r="BB48" s="94" t="s">
        <v>1</v>
      </c>
      <c r="BC48" s="94" t="s">
        <v>1575</v>
      </c>
      <c r="BD48" s="94" t="s">
        <v>96</v>
      </c>
    </row>
    <row r="49" spans="2:56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  <c r="AZ49" s="94" t="s">
        <v>1576</v>
      </c>
      <c r="BA49" s="94" t="s">
        <v>1</v>
      </c>
      <c r="BB49" s="94" t="s">
        <v>1</v>
      </c>
      <c r="BC49" s="94" t="s">
        <v>1577</v>
      </c>
      <c r="BD49" s="94" t="s">
        <v>96</v>
      </c>
    </row>
    <row r="50" spans="2:56" ht="11.25">
      <c r="B50" s="20"/>
      <c r="L50" s="20"/>
      <c r="AZ50" s="94" t="s">
        <v>1578</v>
      </c>
      <c r="BA50" s="94" t="s">
        <v>1</v>
      </c>
      <c r="BB50" s="94" t="s">
        <v>1</v>
      </c>
      <c r="BC50" s="94" t="s">
        <v>1579</v>
      </c>
      <c r="BD50" s="94" t="s">
        <v>96</v>
      </c>
    </row>
    <row r="51" spans="2:56" ht="11.25">
      <c r="B51" s="20"/>
      <c r="L51" s="20"/>
      <c r="AZ51" s="94" t="s">
        <v>1580</v>
      </c>
      <c r="BA51" s="94" t="s">
        <v>1</v>
      </c>
      <c r="BB51" s="94" t="s">
        <v>1</v>
      </c>
      <c r="BC51" s="94" t="s">
        <v>1581</v>
      </c>
      <c r="BD51" s="94" t="s">
        <v>96</v>
      </c>
    </row>
    <row r="52" spans="2:56" ht="11.25">
      <c r="B52" s="20"/>
      <c r="L52" s="20"/>
      <c r="AZ52" s="94" t="s">
        <v>1582</v>
      </c>
      <c r="BA52" s="94" t="s">
        <v>1</v>
      </c>
      <c r="BB52" s="94" t="s">
        <v>1</v>
      </c>
      <c r="BC52" s="94" t="s">
        <v>1583</v>
      </c>
      <c r="BD52" s="94" t="s">
        <v>96</v>
      </c>
    </row>
    <row r="53" spans="2:56" ht="11.25">
      <c r="B53" s="20"/>
      <c r="L53" s="20"/>
      <c r="AZ53" s="94" t="s">
        <v>1584</v>
      </c>
      <c r="BA53" s="94" t="s">
        <v>1</v>
      </c>
      <c r="BB53" s="94" t="s">
        <v>1</v>
      </c>
      <c r="BC53" s="94" t="s">
        <v>1585</v>
      </c>
      <c r="BD53" s="94" t="s">
        <v>96</v>
      </c>
    </row>
    <row r="54" spans="2:56" ht="11.25">
      <c r="B54" s="20"/>
      <c r="L54" s="20"/>
      <c r="AZ54" s="94" t="s">
        <v>1586</v>
      </c>
      <c r="BA54" s="94" t="s">
        <v>1</v>
      </c>
      <c r="BB54" s="94" t="s">
        <v>1</v>
      </c>
      <c r="BC54" s="94" t="s">
        <v>1587</v>
      </c>
      <c r="BD54" s="94" t="s">
        <v>96</v>
      </c>
    </row>
    <row r="55" spans="2:56" ht="11.25">
      <c r="B55" s="20"/>
      <c r="L55" s="20"/>
      <c r="AZ55" s="94" t="s">
        <v>1588</v>
      </c>
      <c r="BA55" s="94" t="s">
        <v>1</v>
      </c>
      <c r="BB55" s="94" t="s">
        <v>1</v>
      </c>
      <c r="BC55" s="94" t="s">
        <v>1589</v>
      </c>
      <c r="BD55" s="94" t="s">
        <v>96</v>
      </c>
    </row>
    <row r="56" spans="2:56" ht="11.25">
      <c r="B56" s="20"/>
      <c r="L56" s="20"/>
      <c r="AZ56" s="94" t="s">
        <v>1590</v>
      </c>
      <c r="BA56" s="94" t="s">
        <v>1</v>
      </c>
      <c r="BB56" s="94" t="s">
        <v>1</v>
      </c>
      <c r="BC56" s="94" t="s">
        <v>94</v>
      </c>
      <c r="BD56" s="94" t="s">
        <v>96</v>
      </c>
    </row>
    <row r="57" spans="2:56" ht="11.25">
      <c r="B57" s="20"/>
      <c r="L57" s="20"/>
      <c r="AZ57" s="94" t="s">
        <v>1591</v>
      </c>
      <c r="BA57" s="94" t="s">
        <v>1</v>
      </c>
      <c r="BB57" s="94" t="s">
        <v>1</v>
      </c>
      <c r="BC57" s="94" t="s">
        <v>1592</v>
      </c>
      <c r="BD57" s="94" t="s">
        <v>96</v>
      </c>
    </row>
    <row r="58" spans="2:56" ht="11.25">
      <c r="B58" s="20"/>
      <c r="L58" s="20"/>
      <c r="AZ58" s="94" t="s">
        <v>1593</v>
      </c>
      <c r="BA58" s="94" t="s">
        <v>1</v>
      </c>
      <c r="BB58" s="94" t="s">
        <v>1</v>
      </c>
      <c r="BC58" s="94" t="s">
        <v>94</v>
      </c>
      <c r="BD58" s="94" t="s">
        <v>96</v>
      </c>
    </row>
    <row r="59" spans="2:56" ht="11.25">
      <c r="B59" s="20"/>
      <c r="L59" s="20"/>
      <c r="AZ59" s="94" t="s">
        <v>1594</v>
      </c>
      <c r="BA59" s="94" t="s">
        <v>1</v>
      </c>
      <c r="BB59" s="94" t="s">
        <v>1</v>
      </c>
      <c r="BC59" s="94" t="s">
        <v>94</v>
      </c>
      <c r="BD59" s="94" t="s">
        <v>96</v>
      </c>
    </row>
    <row r="60" spans="2:56" s="1" customFormat="1" ht="12.75">
      <c r="B60" s="33"/>
      <c r="D60" s="44" t="s">
        <v>62</v>
      </c>
      <c r="E60" s="35"/>
      <c r="F60" s="105" t="s">
        <v>63</v>
      </c>
      <c r="G60" s="44" t="s">
        <v>62</v>
      </c>
      <c r="H60" s="35"/>
      <c r="I60" s="35"/>
      <c r="J60" s="106" t="s">
        <v>63</v>
      </c>
      <c r="K60" s="35"/>
      <c r="L60" s="33"/>
      <c r="AZ60" s="94" t="s">
        <v>1595</v>
      </c>
      <c r="BA60" s="94" t="s">
        <v>1</v>
      </c>
      <c r="BB60" s="94" t="s">
        <v>1</v>
      </c>
      <c r="BC60" s="94" t="s">
        <v>1596</v>
      </c>
      <c r="BD60" s="94" t="s">
        <v>96</v>
      </c>
    </row>
    <row r="61" spans="2:56" ht="11.25">
      <c r="B61" s="20"/>
      <c r="L61" s="20"/>
    </row>
    <row r="62" spans="2:56" ht="11.25">
      <c r="B62" s="20"/>
      <c r="L62" s="20"/>
    </row>
    <row r="63" spans="2:56" ht="11.25">
      <c r="B63" s="20"/>
      <c r="L63" s="20"/>
    </row>
    <row r="64" spans="2:56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 ht="11.25">
      <c r="B65" s="20"/>
      <c r="L65" s="20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s="1" customFormat="1" ht="12.75">
      <c r="B75" s="33"/>
      <c r="D75" s="44" t="s">
        <v>62</v>
      </c>
      <c r="E75" s="35"/>
      <c r="F75" s="105" t="s">
        <v>63</v>
      </c>
      <c r="G75" s="44" t="s">
        <v>62</v>
      </c>
      <c r="H75" s="35"/>
      <c r="I75" s="35"/>
      <c r="J75" s="106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47" s="1" customFormat="1" ht="24.95" customHeight="1">
      <c r="B81" s="33"/>
      <c r="C81" s="21" t="s">
        <v>195</v>
      </c>
      <c r="L81" s="33"/>
    </row>
    <row r="82" spans="2:47" s="1" customFormat="1" ht="6.95" customHeight="1">
      <c r="B82" s="33"/>
      <c r="L82" s="33"/>
    </row>
    <row r="83" spans="2:47" s="1" customFormat="1" ht="12" customHeight="1">
      <c r="B83" s="33"/>
      <c r="C83" s="27" t="s">
        <v>16</v>
      </c>
      <c r="L83" s="33"/>
    </row>
    <row r="84" spans="2:47" s="1" customFormat="1" ht="16.5" customHeight="1">
      <c r="B84" s="33"/>
      <c r="E84" s="246" t="str">
        <f>E7</f>
        <v>REVITALIZACE ROZTYLSKÉHO NÁMĚSTÍ SEVER, PRAHA 4</v>
      </c>
      <c r="F84" s="247"/>
      <c r="G84" s="247"/>
      <c r="H84" s="247"/>
      <c r="L84" s="33"/>
    </row>
    <row r="85" spans="2:47" s="1" customFormat="1" ht="12" customHeight="1">
      <c r="B85" s="33"/>
      <c r="C85" s="27" t="s">
        <v>180</v>
      </c>
      <c r="L85" s="33"/>
    </row>
    <row r="86" spans="2:47" s="1" customFormat="1" ht="16.5" customHeight="1">
      <c r="B86" s="33"/>
      <c r="E86" s="204" t="str">
        <f>E9</f>
        <v xml:space="preserve">SO 03 - PARKOVIŠTĚ A SOUVISEJÍCÍ ZPEVNĚNÉ PLOCHY </v>
      </c>
      <c r="F86" s="248"/>
      <c r="G86" s="248"/>
      <c r="H86" s="248"/>
      <c r="L86" s="33"/>
    </row>
    <row r="87" spans="2:47" s="1" customFormat="1" ht="6.95" customHeight="1">
      <c r="B87" s="33"/>
      <c r="L87" s="33"/>
    </row>
    <row r="88" spans="2:47" s="1" customFormat="1" ht="12" customHeight="1">
      <c r="B88" s="33"/>
      <c r="C88" s="27" t="s">
        <v>22</v>
      </c>
      <c r="F88" s="25" t="str">
        <f>F12</f>
        <v>PRAHA 4</v>
      </c>
      <c r="I88" s="27" t="s">
        <v>24</v>
      </c>
      <c r="J88" s="53" t="str">
        <f>IF(J12="","",J12)</f>
        <v>29. 8. 2025</v>
      </c>
      <c r="L88" s="33"/>
    </row>
    <row r="89" spans="2:47" s="1" customFormat="1" ht="6.95" customHeight="1">
      <c r="B89" s="33"/>
      <c r="L89" s="33"/>
    </row>
    <row r="90" spans="2:47" s="1" customFormat="1" ht="40.15" customHeight="1">
      <c r="B90" s="33"/>
      <c r="C90" s="27" t="s">
        <v>30</v>
      </c>
      <c r="F90" s="25" t="str">
        <f>E15</f>
        <v>Městská část Praha 4,Antala Staška 2059/80b,Praha4</v>
      </c>
      <c r="I90" s="27" t="s">
        <v>38</v>
      </c>
      <c r="J90" s="31" t="str">
        <f>E21</f>
        <v>Ateliér zahradní a krajinářské architektury, Brno</v>
      </c>
      <c r="L90" s="33"/>
    </row>
    <row r="91" spans="2:47" s="1" customFormat="1" ht="15.2" customHeight="1">
      <c r="B91" s="33"/>
      <c r="C91" s="27" t="s">
        <v>36</v>
      </c>
      <c r="F91" s="25" t="str">
        <f>IF(E18="","",E18)</f>
        <v>Vyplň údaj</v>
      </c>
      <c r="I91" s="27" t="s">
        <v>43</v>
      </c>
      <c r="J91" s="31" t="str">
        <f>E24</f>
        <v xml:space="preserve"> </v>
      </c>
      <c r="L91" s="33"/>
    </row>
    <row r="92" spans="2:47" s="1" customFormat="1" ht="10.35" customHeight="1">
      <c r="B92" s="33"/>
      <c r="L92" s="33"/>
    </row>
    <row r="93" spans="2:47" s="1" customFormat="1" ht="29.25" customHeight="1">
      <c r="B93" s="33"/>
      <c r="C93" s="107" t="s">
        <v>196</v>
      </c>
      <c r="D93" s="99"/>
      <c r="E93" s="99"/>
      <c r="F93" s="99"/>
      <c r="G93" s="99"/>
      <c r="H93" s="99"/>
      <c r="I93" s="99"/>
      <c r="J93" s="108" t="s">
        <v>197</v>
      </c>
      <c r="K93" s="99"/>
      <c r="L93" s="33"/>
    </row>
    <row r="94" spans="2:47" s="1" customFormat="1" ht="10.35" customHeight="1">
      <c r="B94" s="33"/>
      <c r="L94" s="33"/>
    </row>
    <row r="95" spans="2:47" s="1" customFormat="1" ht="22.9" customHeight="1">
      <c r="B95" s="33"/>
      <c r="C95" s="109" t="s">
        <v>198</v>
      </c>
      <c r="J95" s="67">
        <f>J127</f>
        <v>0</v>
      </c>
      <c r="L95" s="33"/>
      <c r="AU95" s="17" t="s">
        <v>199</v>
      </c>
    </row>
    <row r="96" spans="2:47" s="8" customFormat="1" ht="24.95" customHeight="1">
      <c r="B96" s="110"/>
      <c r="D96" s="111" t="s">
        <v>200</v>
      </c>
      <c r="E96" s="112"/>
      <c r="F96" s="112"/>
      <c r="G96" s="112"/>
      <c r="H96" s="112"/>
      <c r="I96" s="112"/>
      <c r="J96" s="113">
        <f>J128</f>
        <v>0</v>
      </c>
      <c r="L96" s="110"/>
    </row>
    <row r="97" spans="2:12" s="9" customFormat="1" ht="19.899999999999999" customHeight="1">
      <c r="B97" s="114"/>
      <c r="D97" s="115" t="s">
        <v>201</v>
      </c>
      <c r="E97" s="116"/>
      <c r="F97" s="116"/>
      <c r="G97" s="116"/>
      <c r="H97" s="116"/>
      <c r="I97" s="116"/>
      <c r="J97" s="117">
        <f>J129</f>
        <v>0</v>
      </c>
      <c r="L97" s="114"/>
    </row>
    <row r="98" spans="2:12" s="9" customFormat="1" ht="19.899999999999999" customHeight="1">
      <c r="B98" s="114"/>
      <c r="D98" s="115" t="s">
        <v>1597</v>
      </c>
      <c r="E98" s="116"/>
      <c r="F98" s="116"/>
      <c r="G98" s="116"/>
      <c r="H98" s="116"/>
      <c r="I98" s="116"/>
      <c r="J98" s="117">
        <f>J474</f>
        <v>0</v>
      </c>
      <c r="L98" s="114"/>
    </row>
    <row r="99" spans="2:12" s="9" customFormat="1" ht="19.899999999999999" customHeight="1">
      <c r="B99" s="114"/>
      <c r="D99" s="115" t="s">
        <v>1598</v>
      </c>
      <c r="E99" s="116"/>
      <c r="F99" s="116"/>
      <c r="G99" s="116"/>
      <c r="H99" s="116"/>
      <c r="I99" s="116"/>
      <c r="J99" s="117">
        <f>J559</f>
        <v>0</v>
      </c>
      <c r="L99" s="114"/>
    </row>
    <row r="100" spans="2:12" s="9" customFormat="1" ht="19.899999999999999" customHeight="1">
      <c r="B100" s="114"/>
      <c r="D100" s="115" t="s">
        <v>1198</v>
      </c>
      <c r="E100" s="116"/>
      <c r="F100" s="116"/>
      <c r="G100" s="116"/>
      <c r="H100" s="116"/>
      <c r="I100" s="116"/>
      <c r="J100" s="117">
        <f>J578</f>
        <v>0</v>
      </c>
      <c r="L100" s="114"/>
    </row>
    <row r="101" spans="2:12" s="9" customFormat="1" ht="19.899999999999999" customHeight="1">
      <c r="B101" s="114"/>
      <c r="D101" s="115" t="s">
        <v>610</v>
      </c>
      <c r="E101" s="116"/>
      <c r="F101" s="116"/>
      <c r="G101" s="116"/>
      <c r="H101" s="116"/>
      <c r="I101" s="116"/>
      <c r="J101" s="117">
        <f>J599</f>
        <v>0</v>
      </c>
      <c r="L101" s="114"/>
    </row>
    <row r="102" spans="2:12" s="9" customFormat="1" ht="19.899999999999999" customHeight="1">
      <c r="B102" s="114"/>
      <c r="D102" s="115" t="s">
        <v>1599</v>
      </c>
      <c r="E102" s="116"/>
      <c r="F102" s="116"/>
      <c r="G102" s="116"/>
      <c r="H102" s="116"/>
      <c r="I102" s="116"/>
      <c r="J102" s="117">
        <f>J778</f>
        <v>0</v>
      </c>
      <c r="L102" s="114"/>
    </row>
    <row r="103" spans="2:12" s="9" customFormat="1" ht="19.899999999999999" customHeight="1">
      <c r="B103" s="114"/>
      <c r="D103" s="115" t="s">
        <v>611</v>
      </c>
      <c r="E103" s="116"/>
      <c r="F103" s="116"/>
      <c r="G103" s="116"/>
      <c r="H103" s="116"/>
      <c r="I103" s="116"/>
      <c r="J103" s="117">
        <f>J882</f>
        <v>0</v>
      </c>
      <c r="L103" s="114"/>
    </row>
    <row r="104" spans="2:12" s="9" customFormat="1" ht="19.899999999999999" customHeight="1">
      <c r="B104" s="114"/>
      <c r="D104" s="115" t="s">
        <v>612</v>
      </c>
      <c r="E104" s="116"/>
      <c r="F104" s="116"/>
      <c r="G104" s="116"/>
      <c r="H104" s="116"/>
      <c r="I104" s="116"/>
      <c r="J104" s="117">
        <f>J1061</f>
        <v>0</v>
      </c>
      <c r="L104" s="114"/>
    </row>
    <row r="105" spans="2:12" s="9" customFormat="1" ht="19.899999999999999" customHeight="1">
      <c r="B105" s="114"/>
      <c r="D105" s="115" t="s">
        <v>203</v>
      </c>
      <c r="E105" s="116"/>
      <c r="F105" s="116"/>
      <c r="G105" s="116"/>
      <c r="H105" s="116"/>
      <c r="I105" s="116"/>
      <c r="J105" s="117">
        <f>J1182</f>
        <v>0</v>
      </c>
      <c r="L105" s="114"/>
    </row>
    <row r="106" spans="2:12" s="8" customFormat="1" ht="24.95" customHeight="1">
      <c r="B106" s="110"/>
      <c r="D106" s="111" t="s">
        <v>1199</v>
      </c>
      <c r="E106" s="112"/>
      <c r="F106" s="112"/>
      <c r="G106" s="112"/>
      <c r="H106" s="112"/>
      <c r="I106" s="112"/>
      <c r="J106" s="113">
        <f>J1215</f>
        <v>0</v>
      </c>
      <c r="L106" s="110"/>
    </row>
    <row r="107" spans="2:12" s="9" customFormat="1" ht="19.899999999999999" customHeight="1">
      <c r="B107" s="114"/>
      <c r="D107" s="115" t="s">
        <v>1200</v>
      </c>
      <c r="E107" s="116"/>
      <c r="F107" s="116"/>
      <c r="G107" s="116"/>
      <c r="H107" s="116"/>
      <c r="I107" s="116"/>
      <c r="J107" s="117">
        <f>J1216</f>
        <v>0</v>
      </c>
      <c r="L107" s="114"/>
    </row>
    <row r="108" spans="2:12" s="1" customFormat="1" ht="21.75" customHeight="1">
      <c r="B108" s="33"/>
      <c r="L108" s="33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3"/>
    </row>
    <row r="113" spans="2:63" s="1" customFormat="1" ht="6.95" customHeight="1"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33"/>
    </row>
    <row r="114" spans="2:63" s="1" customFormat="1" ht="24.95" customHeight="1">
      <c r="B114" s="33"/>
      <c r="C114" s="21" t="s">
        <v>204</v>
      </c>
      <c r="L114" s="33"/>
    </row>
    <row r="115" spans="2:63" s="1" customFormat="1" ht="6.95" customHeight="1">
      <c r="B115" s="33"/>
      <c r="L115" s="33"/>
    </row>
    <row r="116" spans="2:63" s="1" customFormat="1" ht="12" customHeight="1">
      <c r="B116" s="33"/>
      <c r="C116" s="27" t="s">
        <v>16</v>
      </c>
      <c r="L116" s="33"/>
    </row>
    <row r="117" spans="2:63" s="1" customFormat="1" ht="16.5" customHeight="1">
      <c r="B117" s="33"/>
      <c r="E117" s="246" t="str">
        <f>E7</f>
        <v>REVITALIZACE ROZTYLSKÉHO NÁMĚSTÍ SEVER, PRAHA 4</v>
      </c>
      <c r="F117" s="247"/>
      <c r="G117" s="247"/>
      <c r="H117" s="247"/>
      <c r="L117" s="33"/>
    </row>
    <row r="118" spans="2:63" s="1" customFormat="1" ht="12" customHeight="1">
      <c r="B118" s="33"/>
      <c r="C118" s="27" t="s">
        <v>180</v>
      </c>
      <c r="L118" s="33"/>
    </row>
    <row r="119" spans="2:63" s="1" customFormat="1" ht="16.5" customHeight="1">
      <c r="B119" s="33"/>
      <c r="E119" s="204" t="str">
        <f>E9</f>
        <v xml:space="preserve">SO 03 - PARKOVIŠTĚ A SOUVISEJÍCÍ ZPEVNĚNÉ PLOCHY </v>
      </c>
      <c r="F119" s="248"/>
      <c r="G119" s="248"/>
      <c r="H119" s="248"/>
      <c r="L119" s="33"/>
    </row>
    <row r="120" spans="2:63" s="1" customFormat="1" ht="6.95" customHeight="1">
      <c r="B120" s="33"/>
      <c r="L120" s="33"/>
    </row>
    <row r="121" spans="2:63" s="1" customFormat="1" ht="12" customHeight="1">
      <c r="B121" s="33"/>
      <c r="C121" s="27" t="s">
        <v>22</v>
      </c>
      <c r="F121" s="25" t="str">
        <f>F12</f>
        <v>PRAHA 4</v>
      </c>
      <c r="I121" s="27" t="s">
        <v>24</v>
      </c>
      <c r="J121" s="53" t="str">
        <f>IF(J12="","",J12)</f>
        <v>29. 8. 2025</v>
      </c>
      <c r="L121" s="33"/>
    </row>
    <row r="122" spans="2:63" s="1" customFormat="1" ht="6.95" customHeight="1">
      <c r="B122" s="33"/>
      <c r="L122" s="33"/>
    </row>
    <row r="123" spans="2:63" s="1" customFormat="1" ht="40.15" customHeight="1">
      <c r="B123" s="33"/>
      <c r="C123" s="27" t="s">
        <v>30</v>
      </c>
      <c r="F123" s="25" t="str">
        <f>E15</f>
        <v>Městská část Praha 4,Antala Staška 2059/80b,Praha4</v>
      </c>
      <c r="I123" s="27" t="s">
        <v>38</v>
      </c>
      <c r="J123" s="31" t="str">
        <f>E21</f>
        <v>Ateliér zahradní a krajinářské architektury, Brno</v>
      </c>
      <c r="L123" s="33"/>
    </row>
    <row r="124" spans="2:63" s="1" customFormat="1" ht="15.2" customHeight="1">
      <c r="B124" s="33"/>
      <c r="C124" s="27" t="s">
        <v>36</v>
      </c>
      <c r="F124" s="25" t="str">
        <f>IF(E18="","",E18)</f>
        <v>Vyplň údaj</v>
      </c>
      <c r="I124" s="27" t="s">
        <v>43</v>
      </c>
      <c r="J124" s="31" t="str">
        <f>E24</f>
        <v xml:space="preserve"> </v>
      </c>
      <c r="L124" s="33"/>
    </row>
    <row r="125" spans="2:63" s="1" customFormat="1" ht="10.35" customHeight="1">
      <c r="B125" s="33"/>
      <c r="L125" s="33"/>
    </row>
    <row r="126" spans="2:63" s="10" customFormat="1" ht="29.25" customHeight="1">
      <c r="B126" s="118"/>
      <c r="C126" s="119" t="s">
        <v>205</v>
      </c>
      <c r="D126" s="120" t="s">
        <v>72</v>
      </c>
      <c r="E126" s="120" t="s">
        <v>68</v>
      </c>
      <c r="F126" s="120" t="s">
        <v>69</v>
      </c>
      <c r="G126" s="120" t="s">
        <v>206</v>
      </c>
      <c r="H126" s="120" t="s">
        <v>207</v>
      </c>
      <c r="I126" s="120" t="s">
        <v>208</v>
      </c>
      <c r="J126" s="120" t="s">
        <v>197</v>
      </c>
      <c r="K126" s="121" t="s">
        <v>209</v>
      </c>
      <c r="L126" s="118"/>
      <c r="M126" s="60" t="s">
        <v>1</v>
      </c>
      <c r="N126" s="61" t="s">
        <v>51</v>
      </c>
      <c r="O126" s="61" t="s">
        <v>210</v>
      </c>
      <c r="P126" s="61" t="s">
        <v>211</v>
      </c>
      <c r="Q126" s="61" t="s">
        <v>212</v>
      </c>
      <c r="R126" s="61" t="s">
        <v>213</v>
      </c>
      <c r="S126" s="61" t="s">
        <v>214</v>
      </c>
      <c r="T126" s="62" t="s">
        <v>215</v>
      </c>
    </row>
    <row r="127" spans="2:63" s="1" customFormat="1" ht="22.9" customHeight="1">
      <c r="B127" s="33"/>
      <c r="C127" s="65" t="s">
        <v>216</v>
      </c>
      <c r="J127" s="122">
        <f>BK127</f>
        <v>0</v>
      </c>
      <c r="L127" s="33"/>
      <c r="M127" s="63"/>
      <c r="N127" s="54"/>
      <c r="O127" s="54"/>
      <c r="P127" s="123">
        <f>P128+P1215</f>
        <v>0</v>
      </c>
      <c r="Q127" s="54"/>
      <c r="R127" s="123">
        <f>R128+R1215</f>
        <v>604.10996982000006</v>
      </c>
      <c r="S127" s="54"/>
      <c r="T127" s="124">
        <f>T128+T1215</f>
        <v>318.86877000000004</v>
      </c>
      <c r="AT127" s="17" t="s">
        <v>86</v>
      </c>
      <c r="AU127" s="17" t="s">
        <v>199</v>
      </c>
      <c r="BK127" s="125">
        <f>BK128+BK1215</f>
        <v>0</v>
      </c>
    </row>
    <row r="128" spans="2:63" s="11" customFormat="1" ht="25.9" customHeight="1">
      <c r="B128" s="126"/>
      <c r="D128" s="127" t="s">
        <v>86</v>
      </c>
      <c r="E128" s="128" t="s">
        <v>217</v>
      </c>
      <c r="F128" s="128" t="s">
        <v>218</v>
      </c>
      <c r="I128" s="129"/>
      <c r="J128" s="130">
        <f>BK128</f>
        <v>0</v>
      </c>
      <c r="L128" s="126"/>
      <c r="M128" s="131"/>
      <c r="P128" s="132">
        <f>P129+P474+P559+P578+P599+P778+P882+P1061+P1182</f>
        <v>0</v>
      </c>
      <c r="R128" s="132">
        <f>R129+R474+R559+R578+R599+R778+R882+R1061+R1182</f>
        <v>604.04478672000005</v>
      </c>
      <c r="T128" s="133">
        <f>T129+T474+T559+T578+T599+T778+T882+T1061+T1182</f>
        <v>318.86877000000004</v>
      </c>
      <c r="AR128" s="127" t="s">
        <v>94</v>
      </c>
      <c r="AT128" s="134" t="s">
        <v>86</v>
      </c>
      <c r="AU128" s="134" t="s">
        <v>87</v>
      </c>
      <c r="AY128" s="127" t="s">
        <v>219</v>
      </c>
      <c r="BK128" s="135">
        <f>BK129+BK474+BK559+BK578+BK599+BK778+BK882+BK1061+BK1182</f>
        <v>0</v>
      </c>
    </row>
    <row r="129" spans="2:65" s="11" customFormat="1" ht="22.9" customHeight="1">
      <c r="B129" s="126"/>
      <c r="D129" s="127" t="s">
        <v>86</v>
      </c>
      <c r="E129" s="136" t="s">
        <v>94</v>
      </c>
      <c r="F129" s="136" t="s">
        <v>220</v>
      </c>
      <c r="I129" s="129"/>
      <c r="J129" s="137">
        <f>BK129</f>
        <v>0</v>
      </c>
      <c r="L129" s="126"/>
      <c r="M129" s="131"/>
      <c r="P129" s="132">
        <f>SUM(P130:P473)</f>
        <v>0</v>
      </c>
      <c r="R129" s="132">
        <f>SUM(R130:R473)</f>
        <v>54.153207559999998</v>
      </c>
      <c r="T129" s="133">
        <f>SUM(T130:T473)</f>
        <v>314.31350000000003</v>
      </c>
      <c r="AR129" s="127" t="s">
        <v>94</v>
      </c>
      <c r="AT129" s="134" t="s">
        <v>86</v>
      </c>
      <c r="AU129" s="134" t="s">
        <v>94</v>
      </c>
      <c r="AY129" s="127" t="s">
        <v>219</v>
      </c>
      <c r="BK129" s="135">
        <f>SUM(BK130:BK473)</f>
        <v>0</v>
      </c>
    </row>
    <row r="130" spans="2:65" s="1" customFormat="1" ht="16.5" customHeight="1">
      <c r="B130" s="33"/>
      <c r="C130" s="138" t="s">
        <v>94</v>
      </c>
      <c r="D130" s="138" t="s">
        <v>221</v>
      </c>
      <c r="E130" s="139" t="s">
        <v>1600</v>
      </c>
      <c r="F130" s="140" t="s">
        <v>1601</v>
      </c>
      <c r="G130" s="141" t="s">
        <v>224</v>
      </c>
      <c r="H130" s="142">
        <v>320</v>
      </c>
      <c r="I130" s="143"/>
      <c r="J130" s="144">
        <f>ROUND(I130*H130,2)</f>
        <v>0</v>
      </c>
      <c r="K130" s="140" t="s">
        <v>254</v>
      </c>
      <c r="L130" s="33"/>
      <c r="M130" s="145" t="s">
        <v>1</v>
      </c>
      <c r="N130" s="146" t="s">
        <v>52</v>
      </c>
      <c r="P130" s="147">
        <f>O130*H130</f>
        <v>0</v>
      </c>
      <c r="Q130" s="147">
        <v>0</v>
      </c>
      <c r="R130" s="147">
        <f>Q130*H130</f>
        <v>0</v>
      </c>
      <c r="S130" s="147">
        <v>0.22</v>
      </c>
      <c r="T130" s="148">
        <f>S130*H130</f>
        <v>70.400000000000006</v>
      </c>
      <c r="AR130" s="149" t="s">
        <v>226</v>
      </c>
      <c r="AT130" s="149" t="s">
        <v>221</v>
      </c>
      <c r="AU130" s="149" t="s">
        <v>96</v>
      </c>
      <c r="AY130" s="17" t="s">
        <v>219</v>
      </c>
      <c r="BE130" s="150">
        <f>IF(N130="základní",J130,0)</f>
        <v>0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7" t="s">
        <v>94</v>
      </c>
      <c r="BK130" s="150">
        <f>ROUND(I130*H130,2)</f>
        <v>0</v>
      </c>
      <c r="BL130" s="17" t="s">
        <v>226</v>
      </c>
      <c r="BM130" s="149" t="s">
        <v>1602</v>
      </c>
    </row>
    <row r="131" spans="2:65" s="1" customFormat="1" ht="11.25">
      <c r="B131" s="33"/>
      <c r="D131" s="179" t="s">
        <v>256</v>
      </c>
      <c r="F131" s="180" t="s">
        <v>1603</v>
      </c>
      <c r="I131" s="181"/>
      <c r="L131" s="33"/>
      <c r="M131" s="182"/>
      <c r="T131" s="57"/>
      <c r="AT131" s="17" t="s">
        <v>256</v>
      </c>
      <c r="AU131" s="17" t="s">
        <v>96</v>
      </c>
    </row>
    <row r="132" spans="2:65" s="12" customFormat="1" ht="11.25">
      <c r="B132" s="151"/>
      <c r="D132" s="152" t="s">
        <v>228</v>
      </c>
      <c r="E132" s="153" t="s">
        <v>1</v>
      </c>
      <c r="F132" s="154" t="s">
        <v>229</v>
      </c>
      <c r="H132" s="153" t="s">
        <v>1</v>
      </c>
      <c r="I132" s="155"/>
      <c r="L132" s="151"/>
      <c r="M132" s="156"/>
      <c r="T132" s="157"/>
      <c r="AT132" s="153" t="s">
        <v>228</v>
      </c>
      <c r="AU132" s="153" t="s">
        <v>96</v>
      </c>
      <c r="AV132" s="12" t="s">
        <v>94</v>
      </c>
      <c r="AW132" s="12" t="s">
        <v>42</v>
      </c>
      <c r="AX132" s="12" t="s">
        <v>87</v>
      </c>
      <c r="AY132" s="153" t="s">
        <v>219</v>
      </c>
    </row>
    <row r="133" spans="2:65" s="12" customFormat="1" ht="11.25">
      <c r="B133" s="151"/>
      <c r="D133" s="152" t="s">
        <v>228</v>
      </c>
      <c r="E133" s="153" t="s">
        <v>1</v>
      </c>
      <c r="F133" s="154" t="s">
        <v>1604</v>
      </c>
      <c r="H133" s="153" t="s">
        <v>1</v>
      </c>
      <c r="I133" s="155"/>
      <c r="L133" s="151"/>
      <c r="M133" s="156"/>
      <c r="T133" s="157"/>
      <c r="AT133" s="153" t="s">
        <v>228</v>
      </c>
      <c r="AU133" s="153" t="s">
        <v>96</v>
      </c>
      <c r="AV133" s="12" t="s">
        <v>94</v>
      </c>
      <c r="AW133" s="12" t="s">
        <v>42</v>
      </c>
      <c r="AX133" s="12" t="s">
        <v>87</v>
      </c>
      <c r="AY133" s="153" t="s">
        <v>219</v>
      </c>
    </row>
    <row r="134" spans="2:65" s="12" customFormat="1" ht="11.25">
      <c r="B134" s="151"/>
      <c r="D134" s="152" t="s">
        <v>228</v>
      </c>
      <c r="E134" s="153" t="s">
        <v>1</v>
      </c>
      <c r="F134" s="154" t="s">
        <v>1605</v>
      </c>
      <c r="H134" s="153" t="s">
        <v>1</v>
      </c>
      <c r="I134" s="155"/>
      <c r="L134" s="151"/>
      <c r="M134" s="156"/>
      <c r="T134" s="157"/>
      <c r="AT134" s="153" t="s">
        <v>228</v>
      </c>
      <c r="AU134" s="153" t="s">
        <v>96</v>
      </c>
      <c r="AV134" s="12" t="s">
        <v>94</v>
      </c>
      <c r="AW134" s="12" t="s">
        <v>42</v>
      </c>
      <c r="AX134" s="12" t="s">
        <v>87</v>
      </c>
      <c r="AY134" s="153" t="s">
        <v>219</v>
      </c>
    </row>
    <row r="135" spans="2:65" s="12" customFormat="1" ht="11.25">
      <c r="B135" s="151"/>
      <c r="D135" s="152" t="s">
        <v>228</v>
      </c>
      <c r="E135" s="153" t="s">
        <v>1</v>
      </c>
      <c r="F135" s="154" t="s">
        <v>1606</v>
      </c>
      <c r="H135" s="153" t="s">
        <v>1</v>
      </c>
      <c r="I135" s="155"/>
      <c r="L135" s="151"/>
      <c r="M135" s="156"/>
      <c r="T135" s="157"/>
      <c r="AT135" s="153" t="s">
        <v>228</v>
      </c>
      <c r="AU135" s="153" t="s">
        <v>96</v>
      </c>
      <c r="AV135" s="12" t="s">
        <v>94</v>
      </c>
      <c r="AW135" s="12" t="s">
        <v>42</v>
      </c>
      <c r="AX135" s="12" t="s">
        <v>87</v>
      </c>
      <c r="AY135" s="153" t="s">
        <v>219</v>
      </c>
    </row>
    <row r="136" spans="2:65" s="12" customFormat="1" ht="11.25">
      <c r="B136" s="151"/>
      <c r="D136" s="152" t="s">
        <v>228</v>
      </c>
      <c r="E136" s="153" t="s">
        <v>1</v>
      </c>
      <c r="F136" s="154" t="s">
        <v>1607</v>
      </c>
      <c r="H136" s="153" t="s">
        <v>1</v>
      </c>
      <c r="I136" s="155"/>
      <c r="L136" s="151"/>
      <c r="M136" s="156"/>
      <c r="T136" s="157"/>
      <c r="AT136" s="153" t="s">
        <v>228</v>
      </c>
      <c r="AU136" s="153" t="s">
        <v>96</v>
      </c>
      <c r="AV136" s="12" t="s">
        <v>94</v>
      </c>
      <c r="AW136" s="12" t="s">
        <v>42</v>
      </c>
      <c r="AX136" s="12" t="s">
        <v>87</v>
      </c>
      <c r="AY136" s="153" t="s">
        <v>219</v>
      </c>
    </row>
    <row r="137" spans="2:65" s="13" customFormat="1" ht="11.25">
      <c r="B137" s="158"/>
      <c r="D137" s="152" t="s">
        <v>228</v>
      </c>
      <c r="E137" s="159" t="s">
        <v>1</v>
      </c>
      <c r="F137" s="160" t="s">
        <v>242</v>
      </c>
      <c r="H137" s="161">
        <v>0</v>
      </c>
      <c r="I137" s="162"/>
      <c r="L137" s="158"/>
      <c r="M137" s="163"/>
      <c r="T137" s="164"/>
      <c r="AT137" s="159" t="s">
        <v>228</v>
      </c>
      <c r="AU137" s="159" t="s">
        <v>96</v>
      </c>
      <c r="AV137" s="13" t="s">
        <v>236</v>
      </c>
      <c r="AW137" s="13" t="s">
        <v>42</v>
      </c>
      <c r="AX137" s="13" t="s">
        <v>87</v>
      </c>
      <c r="AY137" s="159" t="s">
        <v>219</v>
      </c>
    </row>
    <row r="138" spans="2:65" s="14" customFormat="1" ht="11.25">
      <c r="B138" s="165"/>
      <c r="D138" s="152" t="s">
        <v>228</v>
      </c>
      <c r="E138" s="166" t="s">
        <v>1</v>
      </c>
      <c r="F138" s="167" t="s">
        <v>1608</v>
      </c>
      <c r="H138" s="168">
        <v>320</v>
      </c>
      <c r="I138" s="169"/>
      <c r="L138" s="165"/>
      <c r="M138" s="170"/>
      <c r="T138" s="171"/>
      <c r="AT138" s="166" t="s">
        <v>228</v>
      </c>
      <c r="AU138" s="166" t="s">
        <v>96</v>
      </c>
      <c r="AV138" s="14" t="s">
        <v>96</v>
      </c>
      <c r="AW138" s="14" t="s">
        <v>42</v>
      </c>
      <c r="AX138" s="14" t="s">
        <v>87</v>
      </c>
      <c r="AY138" s="166" t="s">
        <v>219</v>
      </c>
    </row>
    <row r="139" spans="2:65" s="12" customFormat="1" ht="11.25">
      <c r="B139" s="151"/>
      <c r="D139" s="152" t="s">
        <v>228</v>
      </c>
      <c r="E139" s="153" t="s">
        <v>1</v>
      </c>
      <c r="F139" s="154" t="s">
        <v>1609</v>
      </c>
      <c r="H139" s="153" t="s">
        <v>1</v>
      </c>
      <c r="I139" s="155"/>
      <c r="L139" s="151"/>
      <c r="M139" s="156"/>
      <c r="T139" s="157"/>
      <c r="AT139" s="153" t="s">
        <v>228</v>
      </c>
      <c r="AU139" s="153" t="s">
        <v>96</v>
      </c>
      <c r="AV139" s="12" t="s">
        <v>94</v>
      </c>
      <c r="AW139" s="12" t="s">
        <v>42</v>
      </c>
      <c r="AX139" s="12" t="s">
        <v>87</v>
      </c>
      <c r="AY139" s="153" t="s">
        <v>219</v>
      </c>
    </row>
    <row r="140" spans="2:65" s="15" customFormat="1" ht="11.25">
      <c r="B140" s="172"/>
      <c r="D140" s="152" t="s">
        <v>228</v>
      </c>
      <c r="E140" s="173" t="s">
        <v>1</v>
      </c>
      <c r="F140" s="174" t="s">
        <v>262</v>
      </c>
      <c r="H140" s="175">
        <v>320</v>
      </c>
      <c r="I140" s="176"/>
      <c r="L140" s="172"/>
      <c r="M140" s="177"/>
      <c r="T140" s="178"/>
      <c r="AT140" s="173" t="s">
        <v>228</v>
      </c>
      <c r="AU140" s="173" t="s">
        <v>96</v>
      </c>
      <c r="AV140" s="15" t="s">
        <v>226</v>
      </c>
      <c r="AW140" s="15" t="s">
        <v>42</v>
      </c>
      <c r="AX140" s="15" t="s">
        <v>94</v>
      </c>
      <c r="AY140" s="173" t="s">
        <v>219</v>
      </c>
    </row>
    <row r="141" spans="2:65" s="1" customFormat="1" ht="16.5" customHeight="1">
      <c r="B141" s="33"/>
      <c r="C141" s="138" t="s">
        <v>96</v>
      </c>
      <c r="D141" s="138" t="s">
        <v>221</v>
      </c>
      <c r="E141" s="139" t="s">
        <v>1610</v>
      </c>
      <c r="F141" s="140" t="s">
        <v>1611</v>
      </c>
      <c r="G141" s="141" t="s">
        <v>224</v>
      </c>
      <c r="H141" s="142">
        <v>735</v>
      </c>
      <c r="I141" s="143"/>
      <c r="J141" s="144">
        <f>ROUND(I141*H141,2)</f>
        <v>0</v>
      </c>
      <c r="K141" s="140" t="s">
        <v>254</v>
      </c>
      <c r="L141" s="33"/>
      <c r="M141" s="145" t="s">
        <v>1</v>
      </c>
      <c r="N141" s="146" t="s">
        <v>52</v>
      </c>
      <c r="P141" s="147">
        <f>O141*H141</f>
        <v>0</v>
      </c>
      <c r="Q141" s="147">
        <v>3.0000000000000001E-5</v>
      </c>
      <c r="R141" s="147">
        <f>Q141*H141</f>
        <v>2.205E-2</v>
      </c>
      <c r="S141" s="147">
        <v>0.23</v>
      </c>
      <c r="T141" s="148">
        <f>S141*H141</f>
        <v>169.05</v>
      </c>
      <c r="AR141" s="149" t="s">
        <v>226</v>
      </c>
      <c r="AT141" s="149" t="s">
        <v>221</v>
      </c>
      <c r="AU141" s="149" t="s">
        <v>96</v>
      </c>
      <c r="AY141" s="17" t="s">
        <v>219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7" t="s">
        <v>94</v>
      </c>
      <c r="BK141" s="150">
        <f>ROUND(I141*H141,2)</f>
        <v>0</v>
      </c>
      <c r="BL141" s="17" t="s">
        <v>226</v>
      </c>
      <c r="BM141" s="149" t="s">
        <v>1612</v>
      </c>
    </row>
    <row r="142" spans="2:65" s="1" customFormat="1" ht="11.25">
      <c r="B142" s="33"/>
      <c r="D142" s="179" t="s">
        <v>256</v>
      </c>
      <c r="F142" s="180" t="s">
        <v>1613</v>
      </c>
      <c r="I142" s="181"/>
      <c r="L142" s="33"/>
      <c r="M142" s="182"/>
      <c r="T142" s="57"/>
      <c r="AT142" s="17" t="s">
        <v>256</v>
      </c>
      <c r="AU142" s="17" t="s">
        <v>96</v>
      </c>
    </row>
    <row r="143" spans="2:65" s="14" customFormat="1" ht="11.25">
      <c r="B143" s="165"/>
      <c r="D143" s="152" t="s">
        <v>228</v>
      </c>
      <c r="E143" s="166" t="s">
        <v>1</v>
      </c>
      <c r="F143" s="167" t="s">
        <v>1614</v>
      </c>
      <c r="H143" s="168">
        <v>735</v>
      </c>
      <c r="I143" s="169"/>
      <c r="L143" s="165"/>
      <c r="M143" s="170"/>
      <c r="T143" s="171"/>
      <c r="AT143" s="166" t="s">
        <v>228</v>
      </c>
      <c r="AU143" s="166" t="s">
        <v>96</v>
      </c>
      <c r="AV143" s="14" t="s">
        <v>96</v>
      </c>
      <c r="AW143" s="14" t="s">
        <v>42</v>
      </c>
      <c r="AX143" s="14" t="s">
        <v>87</v>
      </c>
      <c r="AY143" s="166" t="s">
        <v>219</v>
      </c>
    </row>
    <row r="144" spans="2:65" s="12" customFormat="1" ht="11.25">
      <c r="B144" s="151"/>
      <c r="D144" s="152" t="s">
        <v>228</v>
      </c>
      <c r="E144" s="153" t="s">
        <v>1</v>
      </c>
      <c r="F144" s="154" t="s">
        <v>1615</v>
      </c>
      <c r="H144" s="153" t="s">
        <v>1</v>
      </c>
      <c r="I144" s="155"/>
      <c r="L144" s="151"/>
      <c r="M144" s="156"/>
      <c r="T144" s="157"/>
      <c r="AT144" s="153" t="s">
        <v>228</v>
      </c>
      <c r="AU144" s="153" t="s">
        <v>96</v>
      </c>
      <c r="AV144" s="12" t="s">
        <v>94</v>
      </c>
      <c r="AW144" s="12" t="s">
        <v>42</v>
      </c>
      <c r="AX144" s="12" t="s">
        <v>87</v>
      </c>
      <c r="AY144" s="153" t="s">
        <v>219</v>
      </c>
    </row>
    <row r="145" spans="2:65" s="15" customFormat="1" ht="11.25">
      <c r="B145" s="172"/>
      <c r="D145" s="152" t="s">
        <v>228</v>
      </c>
      <c r="E145" s="173" t="s">
        <v>1</v>
      </c>
      <c r="F145" s="174" t="s">
        <v>262</v>
      </c>
      <c r="H145" s="175">
        <v>735</v>
      </c>
      <c r="I145" s="176"/>
      <c r="L145" s="172"/>
      <c r="M145" s="177"/>
      <c r="T145" s="178"/>
      <c r="AT145" s="173" t="s">
        <v>228</v>
      </c>
      <c r="AU145" s="173" t="s">
        <v>96</v>
      </c>
      <c r="AV145" s="15" t="s">
        <v>226</v>
      </c>
      <c r="AW145" s="15" t="s">
        <v>42</v>
      </c>
      <c r="AX145" s="15" t="s">
        <v>94</v>
      </c>
      <c r="AY145" s="173" t="s">
        <v>219</v>
      </c>
    </row>
    <row r="146" spans="2:65" s="1" customFormat="1" ht="16.5" customHeight="1">
      <c r="B146" s="33"/>
      <c r="C146" s="138" t="s">
        <v>236</v>
      </c>
      <c r="D146" s="138" t="s">
        <v>221</v>
      </c>
      <c r="E146" s="139" t="s">
        <v>622</v>
      </c>
      <c r="F146" s="140" t="s">
        <v>623</v>
      </c>
      <c r="G146" s="141" t="s">
        <v>624</v>
      </c>
      <c r="H146" s="142">
        <v>48</v>
      </c>
      <c r="I146" s="143"/>
      <c r="J146" s="144">
        <f>ROUND(I146*H146,2)</f>
        <v>0</v>
      </c>
      <c r="K146" s="140" t="s">
        <v>225</v>
      </c>
      <c r="L146" s="33"/>
      <c r="M146" s="145" t="s">
        <v>1</v>
      </c>
      <c r="N146" s="146" t="s">
        <v>52</v>
      </c>
      <c r="P146" s="147">
        <f>O146*H146</f>
        <v>0</v>
      </c>
      <c r="Q146" s="147">
        <v>0</v>
      </c>
      <c r="R146" s="147">
        <f>Q146*H146</f>
        <v>0</v>
      </c>
      <c r="S146" s="147">
        <v>0.30499999999999999</v>
      </c>
      <c r="T146" s="148">
        <f>S146*H146</f>
        <v>14.64</v>
      </c>
      <c r="AR146" s="149" t="s">
        <v>226</v>
      </c>
      <c r="AT146" s="149" t="s">
        <v>221</v>
      </c>
      <c r="AU146" s="149" t="s">
        <v>96</v>
      </c>
      <c r="AY146" s="17" t="s">
        <v>219</v>
      </c>
      <c r="BE146" s="150">
        <f>IF(N146="základní",J146,0)</f>
        <v>0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7" t="s">
        <v>94</v>
      </c>
      <c r="BK146" s="150">
        <f>ROUND(I146*H146,2)</f>
        <v>0</v>
      </c>
      <c r="BL146" s="17" t="s">
        <v>226</v>
      </c>
      <c r="BM146" s="149" t="s">
        <v>1616</v>
      </c>
    </row>
    <row r="147" spans="2:65" s="12" customFormat="1" ht="11.25">
      <c r="B147" s="151"/>
      <c r="D147" s="152" t="s">
        <v>228</v>
      </c>
      <c r="E147" s="153" t="s">
        <v>1</v>
      </c>
      <c r="F147" s="154" t="s">
        <v>1617</v>
      </c>
      <c r="H147" s="153" t="s">
        <v>1</v>
      </c>
      <c r="I147" s="155"/>
      <c r="L147" s="151"/>
      <c r="M147" s="156"/>
      <c r="T147" s="157"/>
      <c r="AT147" s="153" t="s">
        <v>228</v>
      </c>
      <c r="AU147" s="153" t="s">
        <v>96</v>
      </c>
      <c r="AV147" s="12" t="s">
        <v>94</v>
      </c>
      <c r="AW147" s="12" t="s">
        <v>42</v>
      </c>
      <c r="AX147" s="12" t="s">
        <v>87</v>
      </c>
      <c r="AY147" s="153" t="s">
        <v>219</v>
      </c>
    </row>
    <row r="148" spans="2:65" s="12" customFormat="1" ht="11.25">
      <c r="B148" s="151"/>
      <c r="D148" s="152" t="s">
        <v>228</v>
      </c>
      <c r="E148" s="153" t="s">
        <v>1</v>
      </c>
      <c r="F148" s="154" t="s">
        <v>1618</v>
      </c>
      <c r="H148" s="153" t="s">
        <v>1</v>
      </c>
      <c r="I148" s="155"/>
      <c r="L148" s="151"/>
      <c r="M148" s="156"/>
      <c r="T148" s="157"/>
      <c r="AT148" s="153" t="s">
        <v>228</v>
      </c>
      <c r="AU148" s="153" t="s">
        <v>96</v>
      </c>
      <c r="AV148" s="12" t="s">
        <v>94</v>
      </c>
      <c r="AW148" s="12" t="s">
        <v>42</v>
      </c>
      <c r="AX148" s="12" t="s">
        <v>87</v>
      </c>
      <c r="AY148" s="153" t="s">
        <v>219</v>
      </c>
    </row>
    <row r="149" spans="2:65" s="14" customFormat="1" ht="11.25">
      <c r="B149" s="165"/>
      <c r="D149" s="152" t="s">
        <v>228</v>
      </c>
      <c r="E149" s="166" t="s">
        <v>1</v>
      </c>
      <c r="F149" s="167" t="s">
        <v>1619</v>
      </c>
      <c r="H149" s="168">
        <v>48</v>
      </c>
      <c r="I149" s="169"/>
      <c r="L149" s="165"/>
      <c r="M149" s="170"/>
      <c r="T149" s="171"/>
      <c r="AT149" s="166" t="s">
        <v>228</v>
      </c>
      <c r="AU149" s="166" t="s">
        <v>96</v>
      </c>
      <c r="AV149" s="14" t="s">
        <v>96</v>
      </c>
      <c r="AW149" s="14" t="s">
        <v>42</v>
      </c>
      <c r="AX149" s="14" t="s">
        <v>87</v>
      </c>
      <c r="AY149" s="166" t="s">
        <v>219</v>
      </c>
    </row>
    <row r="150" spans="2:65" s="15" customFormat="1" ht="11.25">
      <c r="B150" s="172"/>
      <c r="D150" s="152" t="s">
        <v>228</v>
      </c>
      <c r="E150" s="173" t="s">
        <v>1</v>
      </c>
      <c r="F150" s="174" t="s">
        <v>262</v>
      </c>
      <c r="H150" s="175">
        <v>48</v>
      </c>
      <c r="I150" s="176"/>
      <c r="L150" s="172"/>
      <c r="M150" s="177"/>
      <c r="T150" s="178"/>
      <c r="AT150" s="173" t="s">
        <v>228</v>
      </c>
      <c r="AU150" s="173" t="s">
        <v>96</v>
      </c>
      <c r="AV150" s="15" t="s">
        <v>226</v>
      </c>
      <c r="AW150" s="15" t="s">
        <v>42</v>
      </c>
      <c r="AX150" s="15" t="s">
        <v>94</v>
      </c>
      <c r="AY150" s="173" t="s">
        <v>219</v>
      </c>
    </row>
    <row r="151" spans="2:65" s="1" customFormat="1" ht="16.5" customHeight="1">
      <c r="B151" s="33"/>
      <c r="C151" s="138" t="s">
        <v>226</v>
      </c>
      <c r="D151" s="138" t="s">
        <v>221</v>
      </c>
      <c r="E151" s="139" t="s">
        <v>1620</v>
      </c>
      <c r="F151" s="140" t="s">
        <v>1621</v>
      </c>
      <c r="G151" s="141" t="s">
        <v>624</v>
      </c>
      <c r="H151" s="142">
        <v>124</v>
      </c>
      <c r="I151" s="143"/>
      <c r="J151" s="144">
        <f>ROUND(I151*H151,2)</f>
        <v>0</v>
      </c>
      <c r="K151" s="140" t="s">
        <v>254</v>
      </c>
      <c r="L151" s="33"/>
      <c r="M151" s="145" t="s">
        <v>1</v>
      </c>
      <c r="N151" s="146" t="s">
        <v>52</v>
      </c>
      <c r="P151" s="147">
        <f>O151*H151</f>
        <v>0</v>
      </c>
      <c r="Q151" s="147">
        <v>0</v>
      </c>
      <c r="R151" s="147">
        <f>Q151*H151</f>
        <v>0</v>
      </c>
      <c r="S151" s="147">
        <v>0.20499999999999999</v>
      </c>
      <c r="T151" s="148">
        <f>S151*H151</f>
        <v>25.419999999999998</v>
      </c>
      <c r="AR151" s="149" t="s">
        <v>226</v>
      </c>
      <c r="AT151" s="149" t="s">
        <v>221</v>
      </c>
      <c r="AU151" s="149" t="s">
        <v>96</v>
      </c>
      <c r="AY151" s="17" t="s">
        <v>219</v>
      </c>
      <c r="BE151" s="150">
        <f>IF(N151="základní",J151,0)</f>
        <v>0</v>
      </c>
      <c r="BF151" s="150">
        <f>IF(N151="snížená",J151,0)</f>
        <v>0</v>
      </c>
      <c r="BG151" s="150">
        <f>IF(N151="zákl. přenesená",J151,0)</f>
        <v>0</v>
      </c>
      <c r="BH151" s="150">
        <f>IF(N151="sníž. přenesená",J151,0)</f>
        <v>0</v>
      </c>
      <c r="BI151" s="150">
        <f>IF(N151="nulová",J151,0)</f>
        <v>0</v>
      </c>
      <c r="BJ151" s="17" t="s">
        <v>94</v>
      </c>
      <c r="BK151" s="150">
        <f>ROUND(I151*H151,2)</f>
        <v>0</v>
      </c>
      <c r="BL151" s="17" t="s">
        <v>226</v>
      </c>
      <c r="BM151" s="149" t="s">
        <v>1622</v>
      </c>
    </row>
    <row r="152" spans="2:65" s="1" customFormat="1" ht="11.25">
      <c r="B152" s="33"/>
      <c r="D152" s="179" t="s">
        <v>256</v>
      </c>
      <c r="F152" s="180" t="s">
        <v>1623</v>
      </c>
      <c r="I152" s="181"/>
      <c r="L152" s="33"/>
      <c r="M152" s="182"/>
      <c r="T152" s="57"/>
      <c r="AT152" s="17" t="s">
        <v>256</v>
      </c>
      <c r="AU152" s="17" t="s">
        <v>96</v>
      </c>
    </row>
    <row r="153" spans="2:65" s="14" customFormat="1" ht="11.25">
      <c r="B153" s="165"/>
      <c r="D153" s="152" t="s">
        <v>228</v>
      </c>
      <c r="E153" s="166" t="s">
        <v>1</v>
      </c>
      <c r="F153" s="167" t="s">
        <v>1624</v>
      </c>
      <c r="H153" s="168">
        <v>124</v>
      </c>
      <c r="I153" s="169"/>
      <c r="L153" s="165"/>
      <c r="M153" s="170"/>
      <c r="T153" s="171"/>
      <c r="AT153" s="166" t="s">
        <v>228</v>
      </c>
      <c r="AU153" s="166" t="s">
        <v>96</v>
      </c>
      <c r="AV153" s="14" t="s">
        <v>96</v>
      </c>
      <c r="AW153" s="14" t="s">
        <v>42</v>
      </c>
      <c r="AX153" s="14" t="s">
        <v>87</v>
      </c>
      <c r="AY153" s="166" t="s">
        <v>219</v>
      </c>
    </row>
    <row r="154" spans="2:65" s="15" customFormat="1" ht="11.25">
      <c r="B154" s="172"/>
      <c r="D154" s="152" t="s">
        <v>228</v>
      </c>
      <c r="E154" s="173" t="s">
        <v>1</v>
      </c>
      <c r="F154" s="174" t="s">
        <v>262</v>
      </c>
      <c r="H154" s="175">
        <v>124</v>
      </c>
      <c r="I154" s="176"/>
      <c r="L154" s="172"/>
      <c r="M154" s="177"/>
      <c r="T154" s="178"/>
      <c r="AT154" s="173" t="s">
        <v>228</v>
      </c>
      <c r="AU154" s="173" t="s">
        <v>96</v>
      </c>
      <c r="AV154" s="15" t="s">
        <v>226</v>
      </c>
      <c r="AW154" s="15" t="s">
        <v>42</v>
      </c>
      <c r="AX154" s="15" t="s">
        <v>94</v>
      </c>
      <c r="AY154" s="173" t="s">
        <v>219</v>
      </c>
    </row>
    <row r="155" spans="2:65" s="1" customFormat="1" ht="16.5" customHeight="1">
      <c r="B155" s="33"/>
      <c r="C155" s="138" t="s">
        <v>269</v>
      </c>
      <c r="D155" s="138" t="s">
        <v>221</v>
      </c>
      <c r="E155" s="139" t="s">
        <v>1625</v>
      </c>
      <c r="F155" s="140" t="s">
        <v>1626</v>
      </c>
      <c r="G155" s="141" t="s">
        <v>624</v>
      </c>
      <c r="H155" s="142">
        <v>90</v>
      </c>
      <c r="I155" s="143"/>
      <c r="J155" s="144">
        <f>ROUND(I155*H155,2)</f>
        <v>0</v>
      </c>
      <c r="K155" s="140" t="s">
        <v>225</v>
      </c>
      <c r="L155" s="33"/>
      <c r="M155" s="145" t="s">
        <v>1</v>
      </c>
      <c r="N155" s="146" t="s">
        <v>52</v>
      </c>
      <c r="P155" s="147">
        <f>O155*H155</f>
        <v>0</v>
      </c>
      <c r="Q155" s="147">
        <v>0</v>
      </c>
      <c r="R155" s="147">
        <f>Q155*H155</f>
        <v>0</v>
      </c>
      <c r="S155" s="147">
        <v>0.23</v>
      </c>
      <c r="T155" s="148">
        <f>S155*H155</f>
        <v>20.7</v>
      </c>
      <c r="AR155" s="149" t="s">
        <v>226</v>
      </c>
      <c r="AT155" s="149" t="s">
        <v>221</v>
      </c>
      <c r="AU155" s="149" t="s">
        <v>96</v>
      </c>
      <c r="AY155" s="17" t="s">
        <v>219</v>
      </c>
      <c r="BE155" s="150">
        <f>IF(N155="základní",J155,0)</f>
        <v>0</v>
      </c>
      <c r="BF155" s="150">
        <f>IF(N155="snížená",J155,0)</f>
        <v>0</v>
      </c>
      <c r="BG155" s="150">
        <f>IF(N155="zákl. přenesená",J155,0)</f>
        <v>0</v>
      </c>
      <c r="BH155" s="150">
        <f>IF(N155="sníž. přenesená",J155,0)</f>
        <v>0</v>
      </c>
      <c r="BI155" s="150">
        <f>IF(N155="nulová",J155,0)</f>
        <v>0</v>
      </c>
      <c r="BJ155" s="17" t="s">
        <v>94</v>
      </c>
      <c r="BK155" s="150">
        <f>ROUND(I155*H155,2)</f>
        <v>0</v>
      </c>
      <c r="BL155" s="17" t="s">
        <v>226</v>
      </c>
      <c r="BM155" s="149" t="s">
        <v>1627</v>
      </c>
    </row>
    <row r="156" spans="2:65" s="12" customFormat="1" ht="11.25">
      <c r="B156" s="151"/>
      <c r="D156" s="152" t="s">
        <v>228</v>
      </c>
      <c r="E156" s="153" t="s">
        <v>1</v>
      </c>
      <c r="F156" s="154" t="s">
        <v>1617</v>
      </c>
      <c r="H156" s="153" t="s">
        <v>1</v>
      </c>
      <c r="I156" s="155"/>
      <c r="L156" s="151"/>
      <c r="M156" s="156"/>
      <c r="T156" s="157"/>
      <c r="AT156" s="153" t="s">
        <v>228</v>
      </c>
      <c r="AU156" s="153" t="s">
        <v>96</v>
      </c>
      <c r="AV156" s="12" t="s">
        <v>94</v>
      </c>
      <c r="AW156" s="12" t="s">
        <v>42</v>
      </c>
      <c r="AX156" s="12" t="s">
        <v>87</v>
      </c>
      <c r="AY156" s="153" t="s">
        <v>219</v>
      </c>
    </row>
    <row r="157" spans="2:65" s="12" customFormat="1" ht="11.25">
      <c r="B157" s="151"/>
      <c r="D157" s="152" t="s">
        <v>228</v>
      </c>
      <c r="E157" s="153" t="s">
        <v>1</v>
      </c>
      <c r="F157" s="154" t="s">
        <v>1618</v>
      </c>
      <c r="H157" s="153" t="s">
        <v>1</v>
      </c>
      <c r="I157" s="155"/>
      <c r="L157" s="151"/>
      <c r="M157" s="156"/>
      <c r="T157" s="157"/>
      <c r="AT157" s="153" t="s">
        <v>228</v>
      </c>
      <c r="AU157" s="153" t="s">
        <v>96</v>
      </c>
      <c r="AV157" s="12" t="s">
        <v>94</v>
      </c>
      <c r="AW157" s="12" t="s">
        <v>42</v>
      </c>
      <c r="AX157" s="12" t="s">
        <v>87</v>
      </c>
      <c r="AY157" s="153" t="s">
        <v>219</v>
      </c>
    </row>
    <row r="158" spans="2:65" s="14" customFormat="1" ht="11.25">
      <c r="B158" s="165"/>
      <c r="D158" s="152" t="s">
        <v>228</v>
      </c>
      <c r="E158" s="166" t="s">
        <v>1</v>
      </c>
      <c r="F158" s="167" t="s">
        <v>1628</v>
      </c>
      <c r="H158" s="168">
        <v>90</v>
      </c>
      <c r="I158" s="169"/>
      <c r="L158" s="165"/>
      <c r="M158" s="170"/>
      <c r="T158" s="171"/>
      <c r="AT158" s="166" t="s">
        <v>228</v>
      </c>
      <c r="AU158" s="166" t="s">
        <v>96</v>
      </c>
      <c r="AV158" s="14" t="s">
        <v>96</v>
      </c>
      <c r="AW158" s="14" t="s">
        <v>42</v>
      </c>
      <c r="AX158" s="14" t="s">
        <v>87</v>
      </c>
      <c r="AY158" s="166" t="s">
        <v>219</v>
      </c>
    </row>
    <row r="159" spans="2:65" s="15" customFormat="1" ht="11.25">
      <c r="B159" s="172"/>
      <c r="D159" s="152" t="s">
        <v>228</v>
      </c>
      <c r="E159" s="173" t="s">
        <v>1</v>
      </c>
      <c r="F159" s="174" t="s">
        <v>262</v>
      </c>
      <c r="H159" s="175">
        <v>90</v>
      </c>
      <c r="I159" s="176"/>
      <c r="L159" s="172"/>
      <c r="M159" s="177"/>
      <c r="T159" s="178"/>
      <c r="AT159" s="173" t="s">
        <v>228</v>
      </c>
      <c r="AU159" s="173" t="s">
        <v>96</v>
      </c>
      <c r="AV159" s="15" t="s">
        <v>226</v>
      </c>
      <c r="AW159" s="15" t="s">
        <v>42</v>
      </c>
      <c r="AX159" s="15" t="s">
        <v>94</v>
      </c>
      <c r="AY159" s="173" t="s">
        <v>219</v>
      </c>
    </row>
    <row r="160" spans="2:65" s="1" customFormat="1" ht="16.5" customHeight="1">
      <c r="B160" s="33"/>
      <c r="C160" s="138" t="s">
        <v>277</v>
      </c>
      <c r="D160" s="138" t="s">
        <v>221</v>
      </c>
      <c r="E160" s="139" t="s">
        <v>1629</v>
      </c>
      <c r="F160" s="140" t="s">
        <v>1630</v>
      </c>
      <c r="G160" s="141" t="s">
        <v>624</v>
      </c>
      <c r="H160" s="142">
        <v>74.599999999999994</v>
      </c>
      <c r="I160" s="143"/>
      <c r="J160" s="144">
        <f>ROUND(I160*H160,2)</f>
        <v>0</v>
      </c>
      <c r="K160" s="140" t="s">
        <v>254</v>
      </c>
      <c r="L160" s="33"/>
      <c r="M160" s="145" t="s">
        <v>1</v>
      </c>
      <c r="N160" s="146" t="s">
        <v>52</v>
      </c>
      <c r="P160" s="147">
        <f>O160*H160</f>
        <v>0</v>
      </c>
      <c r="Q160" s="147">
        <v>0</v>
      </c>
      <c r="R160" s="147">
        <f>Q160*H160</f>
        <v>0</v>
      </c>
      <c r="S160" s="147">
        <v>0.115</v>
      </c>
      <c r="T160" s="148">
        <f>S160*H160</f>
        <v>8.5789999999999988</v>
      </c>
      <c r="AR160" s="149" t="s">
        <v>226</v>
      </c>
      <c r="AT160" s="149" t="s">
        <v>221</v>
      </c>
      <c r="AU160" s="149" t="s">
        <v>96</v>
      </c>
      <c r="AY160" s="17" t="s">
        <v>219</v>
      </c>
      <c r="BE160" s="150">
        <f>IF(N160="základní",J160,0)</f>
        <v>0</v>
      </c>
      <c r="BF160" s="150">
        <f>IF(N160="snížená",J160,0)</f>
        <v>0</v>
      </c>
      <c r="BG160" s="150">
        <f>IF(N160="zákl. přenesená",J160,0)</f>
        <v>0</v>
      </c>
      <c r="BH160" s="150">
        <f>IF(N160="sníž. přenesená",J160,0)</f>
        <v>0</v>
      </c>
      <c r="BI160" s="150">
        <f>IF(N160="nulová",J160,0)</f>
        <v>0</v>
      </c>
      <c r="BJ160" s="17" t="s">
        <v>94</v>
      </c>
      <c r="BK160" s="150">
        <f>ROUND(I160*H160,2)</f>
        <v>0</v>
      </c>
      <c r="BL160" s="17" t="s">
        <v>226</v>
      </c>
      <c r="BM160" s="149" t="s">
        <v>1631</v>
      </c>
    </row>
    <row r="161" spans="2:65" s="1" customFormat="1" ht="11.25">
      <c r="B161" s="33"/>
      <c r="D161" s="179" t="s">
        <v>256</v>
      </c>
      <c r="F161" s="180" t="s">
        <v>1632</v>
      </c>
      <c r="I161" s="181"/>
      <c r="L161" s="33"/>
      <c r="M161" s="182"/>
      <c r="T161" s="57"/>
      <c r="AT161" s="17" t="s">
        <v>256</v>
      </c>
      <c r="AU161" s="17" t="s">
        <v>96</v>
      </c>
    </row>
    <row r="162" spans="2:65" s="12" customFormat="1" ht="11.25">
      <c r="B162" s="151"/>
      <c r="D162" s="152" t="s">
        <v>228</v>
      </c>
      <c r="E162" s="153" t="s">
        <v>1</v>
      </c>
      <c r="F162" s="154" t="s">
        <v>1633</v>
      </c>
      <c r="H162" s="153" t="s">
        <v>1</v>
      </c>
      <c r="I162" s="155"/>
      <c r="L162" s="151"/>
      <c r="M162" s="156"/>
      <c r="T162" s="157"/>
      <c r="AT162" s="153" t="s">
        <v>228</v>
      </c>
      <c r="AU162" s="153" t="s">
        <v>96</v>
      </c>
      <c r="AV162" s="12" t="s">
        <v>94</v>
      </c>
      <c r="AW162" s="12" t="s">
        <v>42</v>
      </c>
      <c r="AX162" s="12" t="s">
        <v>87</v>
      </c>
      <c r="AY162" s="153" t="s">
        <v>219</v>
      </c>
    </row>
    <row r="163" spans="2:65" s="12" customFormat="1" ht="11.25">
      <c r="B163" s="151"/>
      <c r="D163" s="152" t="s">
        <v>228</v>
      </c>
      <c r="E163" s="153" t="s">
        <v>1</v>
      </c>
      <c r="F163" s="154" t="s">
        <v>1634</v>
      </c>
      <c r="H163" s="153" t="s">
        <v>1</v>
      </c>
      <c r="I163" s="155"/>
      <c r="L163" s="151"/>
      <c r="M163" s="156"/>
      <c r="T163" s="157"/>
      <c r="AT163" s="153" t="s">
        <v>228</v>
      </c>
      <c r="AU163" s="153" t="s">
        <v>96</v>
      </c>
      <c r="AV163" s="12" t="s">
        <v>94</v>
      </c>
      <c r="AW163" s="12" t="s">
        <v>42</v>
      </c>
      <c r="AX163" s="12" t="s">
        <v>87</v>
      </c>
      <c r="AY163" s="153" t="s">
        <v>219</v>
      </c>
    </row>
    <row r="164" spans="2:65" s="14" customFormat="1" ht="11.25">
      <c r="B164" s="165"/>
      <c r="D164" s="152" t="s">
        <v>228</v>
      </c>
      <c r="E164" s="166" t="s">
        <v>1</v>
      </c>
      <c r="F164" s="167" t="s">
        <v>1635</v>
      </c>
      <c r="H164" s="168">
        <v>74.599999999999994</v>
      </c>
      <c r="I164" s="169"/>
      <c r="L164" s="165"/>
      <c r="M164" s="170"/>
      <c r="T164" s="171"/>
      <c r="AT164" s="166" t="s">
        <v>228</v>
      </c>
      <c r="AU164" s="166" t="s">
        <v>96</v>
      </c>
      <c r="AV164" s="14" t="s">
        <v>96</v>
      </c>
      <c r="AW164" s="14" t="s">
        <v>42</v>
      </c>
      <c r="AX164" s="14" t="s">
        <v>87</v>
      </c>
      <c r="AY164" s="166" t="s">
        <v>219</v>
      </c>
    </row>
    <row r="165" spans="2:65" s="15" customFormat="1" ht="11.25">
      <c r="B165" s="172"/>
      <c r="D165" s="152" t="s">
        <v>228</v>
      </c>
      <c r="E165" s="173" t="s">
        <v>1</v>
      </c>
      <c r="F165" s="174" t="s">
        <v>262</v>
      </c>
      <c r="H165" s="175">
        <v>74.599999999999994</v>
      </c>
      <c r="I165" s="176"/>
      <c r="L165" s="172"/>
      <c r="M165" s="177"/>
      <c r="T165" s="178"/>
      <c r="AT165" s="173" t="s">
        <v>228</v>
      </c>
      <c r="AU165" s="173" t="s">
        <v>96</v>
      </c>
      <c r="AV165" s="15" t="s">
        <v>226</v>
      </c>
      <c r="AW165" s="15" t="s">
        <v>42</v>
      </c>
      <c r="AX165" s="15" t="s">
        <v>94</v>
      </c>
      <c r="AY165" s="173" t="s">
        <v>219</v>
      </c>
    </row>
    <row r="166" spans="2:65" s="1" customFormat="1" ht="16.5" customHeight="1">
      <c r="B166" s="33"/>
      <c r="C166" s="138" t="s">
        <v>288</v>
      </c>
      <c r="D166" s="138" t="s">
        <v>221</v>
      </c>
      <c r="E166" s="139" t="s">
        <v>1636</v>
      </c>
      <c r="F166" s="140" t="s">
        <v>1637</v>
      </c>
      <c r="G166" s="141" t="s">
        <v>624</v>
      </c>
      <c r="H166" s="142">
        <v>38.1</v>
      </c>
      <c r="I166" s="143"/>
      <c r="J166" s="144">
        <f>ROUND(I166*H166,2)</f>
        <v>0</v>
      </c>
      <c r="K166" s="140" t="s">
        <v>225</v>
      </c>
      <c r="L166" s="33"/>
      <c r="M166" s="145" t="s">
        <v>1</v>
      </c>
      <c r="N166" s="146" t="s">
        <v>52</v>
      </c>
      <c r="P166" s="147">
        <f>O166*H166</f>
        <v>0</v>
      </c>
      <c r="Q166" s="147">
        <v>0</v>
      </c>
      <c r="R166" s="147">
        <f>Q166*H166</f>
        <v>0</v>
      </c>
      <c r="S166" s="147">
        <v>0.14499999999999999</v>
      </c>
      <c r="T166" s="148">
        <f>S166*H166</f>
        <v>5.5244999999999997</v>
      </c>
      <c r="AR166" s="149" t="s">
        <v>226</v>
      </c>
      <c r="AT166" s="149" t="s">
        <v>221</v>
      </c>
      <c r="AU166" s="149" t="s">
        <v>96</v>
      </c>
      <c r="AY166" s="17" t="s">
        <v>219</v>
      </c>
      <c r="BE166" s="150">
        <f>IF(N166="základní",J166,0)</f>
        <v>0</v>
      </c>
      <c r="BF166" s="150">
        <f>IF(N166="snížená",J166,0)</f>
        <v>0</v>
      </c>
      <c r="BG166" s="150">
        <f>IF(N166="zákl. přenesená",J166,0)</f>
        <v>0</v>
      </c>
      <c r="BH166" s="150">
        <f>IF(N166="sníž. přenesená",J166,0)</f>
        <v>0</v>
      </c>
      <c r="BI166" s="150">
        <f>IF(N166="nulová",J166,0)</f>
        <v>0</v>
      </c>
      <c r="BJ166" s="17" t="s">
        <v>94</v>
      </c>
      <c r="BK166" s="150">
        <f>ROUND(I166*H166,2)</f>
        <v>0</v>
      </c>
      <c r="BL166" s="17" t="s">
        <v>226</v>
      </c>
      <c r="BM166" s="149" t="s">
        <v>1638</v>
      </c>
    </row>
    <row r="167" spans="2:65" s="12" customFormat="1" ht="11.25">
      <c r="B167" s="151"/>
      <c r="D167" s="152" t="s">
        <v>228</v>
      </c>
      <c r="E167" s="153" t="s">
        <v>1</v>
      </c>
      <c r="F167" s="154" t="s">
        <v>1633</v>
      </c>
      <c r="H167" s="153" t="s">
        <v>1</v>
      </c>
      <c r="I167" s="155"/>
      <c r="L167" s="151"/>
      <c r="M167" s="156"/>
      <c r="T167" s="157"/>
      <c r="AT167" s="153" t="s">
        <v>228</v>
      </c>
      <c r="AU167" s="153" t="s">
        <v>96</v>
      </c>
      <c r="AV167" s="12" t="s">
        <v>94</v>
      </c>
      <c r="AW167" s="12" t="s">
        <v>42</v>
      </c>
      <c r="AX167" s="12" t="s">
        <v>87</v>
      </c>
      <c r="AY167" s="153" t="s">
        <v>219</v>
      </c>
    </row>
    <row r="168" spans="2:65" s="12" customFormat="1" ht="11.25">
      <c r="B168" s="151"/>
      <c r="D168" s="152" t="s">
        <v>228</v>
      </c>
      <c r="E168" s="153" t="s">
        <v>1</v>
      </c>
      <c r="F168" s="154" t="s">
        <v>1639</v>
      </c>
      <c r="H168" s="153" t="s">
        <v>1</v>
      </c>
      <c r="I168" s="155"/>
      <c r="L168" s="151"/>
      <c r="M168" s="156"/>
      <c r="T168" s="157"/>
      <c r="AT168" s="153" t="s">
        <v>228</v>
      </c>
      <c r="AU168" s="153" t="s">
        <v>96</v>
      </c>
      <c r="AV168" s="12" t="s">
        <v>94</v>
      </c>
      <c r="AW168" s="12" t="s">
        <v>42</v>
      </c>
      <c r="AX168" s="12" t="s">
        <v>87</v>
      </c>
      <c r="AY168" s="153" t="s">
        <v>219</v>
      </c>
    </row>
    <row r="169" spans="2:65" s="14" customFormat="1" ht="11.25">
      <c r="B169" s="165"/>
      <c r="D169" s="152" t="s">
        <v>228</v>
      </c>
      <c r="E169" s="166" t="s">
        <v>1</v>
      </c>
      <c r="F169" s="167" t="s">
        <v>1640</v>
      </c>
      <c r="H169" s="168">
        <v>38.1</v>
      </c>
      <c r="I169" s="169"/>
      <c r="L169" s="165"/>
      <c r="M169" s="170"/>
      <c r="T169" s="171"/>
      <c r="AT169" s="166" t="s">
        <v>228</v>
      </c>
      <c r="AU169" s="166" t="s">
        <v>96</v>
      </c>
      <c r="AV169" s="14" t="s">
        <v>96</v>
      </c>
      <c r="AW169" s="14" t="s">
        <v>42</v>
      </c>
      <c r="AX169" s="14" t="s">
        <v>87</v>
      </c>
      <c r="AY169" s="166" t="s">
        <v>219</v>
      </c>
    </row>
    <row r="170" spans="2:65" s="15" customFormat="1" ht="11.25">
      <c r="B170" s="172"/>
      <c r="D170" s="152" t="s">
        <v>228</v>
      </c>
      <c r="E170" s="173" t="s">
        <v>1</v>
      </c>
      <c r="F170" s="174" t="s">
        <v>262</v>
      </c>
      <c r="H170" s="175">
        <v>38.1</v>
      </c>
      <c r="I170" s="176"/>
      <c r="L170" s="172"/>
      <c r="M170" s="177"/>
      <c r="T170" s="178"/>
      <c r="AT170" s="173" t="s">
        <v>228</v>
      </c>
      <c r="AU170" s="173" t="s">
        <v>96</v>
      </c>
      <c r="AV170" s="15" t="s">
        <v>226</v>
      </c>
      <c r="AW170" s="15" t="s">
        <v>42</v>
      </c>
      <c r="AX170" s="15" t="s">
        <v>94</v>
      </c>
      <c r="AY170" s="173" t="s">
        <v>219</v>
      </c>
    </row>
    <row r="171" spans="2:65" s="1" customFormat="1" ht="24.2" customHeight="1">
      <c r="B171" s="33"/>
      <c r="C171" s="138" t="s">
        <v>295</v>
      </c>
      <c r="D171" s="138" t="s">
        <v>221</v>
      </c>
      <c r="E171" s="139" t="s">
        <v>245</v>
      </c>
      <c r="F171" s="140" t="s">
        <v>246</v>
      </c>
      <c r="G171" s="141" t="s">
        <v>224</v>
      </c>
      <c r="H171" s="142">
        <v>21</v>
      </c>
      <c r="I171" s="143"/>
      <c r="J171" s="144">
        <f>ROUND(I171*H171,2)</f>
        <v>0</v>
      </c>
      <c r="K171" s="140" t="s">
        <v>225</v>
      </c>
      <c r="L171" s="33"/>
      <c r="M171" s="145" t="s">
        <v>1</v>
      </c>
      <c r="N171" s="146" t="s">
        <v>52</v>
      </c>
      <c r="P171" s="147">
        <f>O171*H171</f>
        <v>0</v>
      </c>
      <c r="Q171" s="147">
        <v>0</v>
      </c>
      <c r="R171" s="147">
        <f>Q171*H171</f>
        <v>0</v>
      </c>
      <c r="S171" s="147">
        <v>0</v>
      </c>
      <c r="T171" s="148">
        <f>S171*H171</f>
        <v>0</v>
      </c>
      <c r="AR171" s="149" t="s">
        <v>226</v>
      </c>
      <c r="AT171" s="149" t="s">
        <v>221</v>
      </c>
      <c r="AU171" s="149" t="s">
        <v>96</v>
      </c>
      <c r="AY171" s="17" t="s">
        <v>219</v>
      </c>
      <c r="BE171" s="150">
        <f>IF(N171="základní",J171,0)</f>
        <v>0</v>
      </c>
      <c r="BF171" s="150">
        <f>IF(N171="snížená",J171,0)</f>
        <v>0</v>
      </c>
      <c r="BG171" s="150">
        <f>IF(N171="zákl. přenesená",J171,0)</f>
        <v>0</v>
      </c>
      <c r="BH171" s="150">
        <f>IF(N171="sníž. přenesená",J171,0)</f>
        <v>0</v>
      </c>
      <c r="BI171" s="150">
        <f>IF(N171="nulová",J171,0)</f>
        <v>0</v>
      </c>
      <c r="BJ171" s="17" t="s">
        <v>94</v>
      </c>
      <c r="BK171" s="150">
        <f>ROUND(I171*H171,2)</f>
        <v>0</v>
      </c>
      <c r="BL171" s="17" t="s">
        <v>226</v>
      </c>
      <c r="BM171" s="149" t="s">
        <v>1641</v>
      </c>
    </row>
    <row r="172" spans="2:65" s="12" customFormat="1" ht="11.25">
      <c r="B172" s="151"/>
      <c r="D172" s="152" t="s">
        <v>228</v>
      </c>
      <c r="E172" s="153" t="s">
        <v>1</v>
      </c>
      <c r="F172" s="154" t="s">
        <v>1642</v>
      </c>
      <c r="H172" s="153" t="s">
        <v>1</v>
      </c>
      <c r="I172" s="155"/>
      <c r="L172" s="151"/>
      <c r="M172" s="156"/>
      <c r="T172" s="157"/>
      <c r="AT172" s="153" t="s">
        <v>228</v>
      </c>
      <c r="AU172" s="153" t="s">
        <v>96</v>
      </c>
      <c r="AV172" s="12" t="s">
        <v>94</v>
      </c>
      <c r="AW172" s="12" t="s">
        <v>42</v>
      </c>
      <c r="AX172" s="12" t="s">
        <v>87</v>
      </c>
      <c r="AY172" s="153" t="s">
        <v>219</v>
      </c>
    </row>
    <row r="173" spans="2:65" s="12" customFormat="1" ht="11.25">
      <c r="B173" s="151"/>
      <c r="D173" s="152" t="s">
        <v>228</v>
      </c>
      <c r="E173" s="153" t="s">
        <v>1</v>
      </c>
      <c r="F173" s="154" t="s">
        <v>1643</v>
      </c>
      <c r="H173" s="153" t="s">
        <v>1</v>
      </c>
      <c r="I173" s="155"/>
      <c r="L173" s="151"/>
      <c r="M173" s="156"/>
      <c r="T173" s="157"/>
      <c r="AT173" s="153" t="s">
        <v>228</v>
      </c>
      <c r="AU173" s="153" t="s">
        <v>96</v>
      </c>
      <c r="AV173" s="12" t="s">
        <v>94</v>
      </c>
      <c r="AW173" s="12" t="s">
        <v>42</v>
      </c>
      <c r="AX173" s="12" t="s">
        <v>87</v>
      </c>
      <c r="AY173" s="153" t="s">
        <v>219</v>
      </c>
    </row>
    <row r="174" spans="2:65" s="14" customFormat="1" ht="11.25">
      <c r="B174" s="165"/>
      <c r="D174" s="152" t="s">
        <v>228</v>
      </c>
      <c r="E174" s="166" t="s">
        <v>1</v>
      </c>
      <c r="F174" s="167" t="s">
        <v>1644</v>
      </c>
      <c r="H174" s="168">
        <v>21</v>
      </c>
      <c r="I174" s="169"/>
      <c r="L174" s="165"/>
      <c r="M174" s="170"/>
      <c r="T174" s="171"/>
      <c r="AT174" s="166" t="s">
        <v>228</v>
      </c>
      <c r="AU174" s="166" t="s">
        <v>96</v>
      </c>
      <c r="AV174" s="14" t="s">
        <v>96</v>
      </c>
      <c r="AW174" s="14" t="s">
        <v>42</v>
      </c>
      <c r="AX174" s="14" t="s">
        <v>87</v>
      </c>
      <c r="AY174" s="166" t="s">
        <v>219</v>
      </c>
    </row>
    <row r="175" spans="2:65" s="15" customFormat="1" ht="11.25">
      <c r="B175" s="172"/>
      <c r="D175" s="152" t="s">
        <v>228</v>
      </c>
      <c r="E175" s="173" t="s">
        <v>1538</v>
      </c>
      <c r="F175" s="174" t="s">
        <v>251</v>
      </c>
      <c r="H175" s="175">
        <v>21</v>
      </c>
      <c r="I175" s="176"/>
      <c r="L175" s="172"/>
      <c r="M175" s="177"/>
      <c r="T175" s="178"/>
      <c r="AT175" s="173" t="s">
        <v>228</v>
      </c>
      <c r="AU175" s="173" t="s">
        <v>96</v>
      </c>
      <c r="AV175" s="15" t="s">
        <v>226</v>
      </c>
      <c r="AW175" s="15" t="s">
        <v>42</v>
      </c>
      <c r="AX175" s="15" t="s">
        <v>94</v>
      </c>
      <c r="AY175" s="173" t="s">
        <v>219</v>
      </c>
    </row>
    <row r="176" spans="2:65" s="1" customFormat="1" ht="24.2" customHeight="1">
      <c r="B176" s="33"/>
      <c r="C176" s="138" t="s">
        <v>301</v>
      </c>
      <c r="D176" s="138" t="s">
        <v>221</v>
      </c>
      <c r="E176" s="139" t="s">
        <v>1645</v>
      </c>
      <c r="F176" s="140" t="s">
        <v>1646</v>
      </c>
      <c r="G176" s="141" t="s">
        <v>224</v>
      </c>
      <c r="H176" s="142">
        <v>122</v>
      </c>
      <c r="I176" s="143"/>
      <c r="J176" s="144">
        <f>ROUND(I176*H176,2)</f>
        <v>0</v>
      </c>
      <c r="K176" s="140" t="s">
        <v>225</v>
      </c>
      <c r="L176" s="33"/>
      <c r="M176" s="145" t="s">
        <v>1</v>
      </c>
      <c r="N176" s="146" t="s">
        <v>52</v>
      </c>
      <c r="P176" s="147">
        <f>O176*H176</f>
        <v>0</v>
      </c>
      <c r="Q176" s="147">
        <v>0</v>
      </c>
      <c r="R176" s="147">
        <f>Q176*H176</f>
        <v>0</v>
      </c>
      <c r="S176" s="147">
        <v>0</v>
      </c>
      <c r="T176" s="148">
        <f>S176*H176</f>
        <v>0</v>
      </c>
      <c r="AR176" s="149" t="s">
        <v>226</v>
      </c>
      <c r="AT176" s="149" t="s">
        <v>221</v>
      </c>
      <c r="AU176" s="149" t="s">
        <v>96</v>
      </c>
      <c r="AY176" s="17" t="s">
        <v>219</v>
      </c>
      <c r="BE176" s="150">
        <f>IF(N176="základní",J176,0)</f>
        <v>0</v>
      </c>
      <c r="BF176" s="150">
        <f>IF(N176="snížená",J176,0)</f>
        <v>0</v>
      </c>
      <c r="BG176" s="150">
        <f>IF(N176="zákl. přenesená",J176,0)</f>
        <v>0</v>
      </c>
      <c r="BH176" s="150">
        <f>IF(N176="sníž. přenesená",J176,0)</f>
        <v>0</v>
      </c>
      <c r="BI176" s="150">
        <f>IF(N176="nulová",J176,0)</f>
        <v>0</v>
      </c>
      <c r="BJ176" s="17" t="s">
        <v>94</v>
      </c>
      <c r="BK176" s="150">
        <f>ROUND(I176*H176,2)</f>
        <v>0</v>
      </c>
      <c r="BL176" s="17" t="s">
        <v>226</v>
      </c>
      <c r="BM176" s="149" t="s">
        <v>1647</v>
      </c>
    </row>
    <row r="177" spans="2:65" s="14" customFormat="1" ht="11.25">
      <c r="B177" s="165"/>
      <c r="D177" s="152" t="s">
        <v>228</v>
      </c>
      <c r="E177" s="166" t="s">
        <v>1</v>
      </c>
      <c r="F177" s="167" t="s">
        <v>1648</v>
      </c>
      <c r="H177" s="168">
        <v>143</v>
      </c>
      <c r="I177" s="169"/>
      <c r="L177" s="165"/>
      <c r="M177" s="170"/>
      <c r="T177" s="171"/>
      <c r="AT177" s="166" t="s">
        <v>228</v>
      </c>
      <c r="AU177" s="166" t="s">
        <v>96</v>
      </c>
      <c r="AV177" s="14" t="s">
        <v>96</v>
      </c>
      <c r="AW177" s="14" t="s">
        <v>42</v>
      </c>
      <c r="AX177" s="14" t="s">
        <v>87</v>
      </c>
      <c r="AY177" s="166" t="s">
        <v>219</v>
      </c>
    </row>
    <row r="178" spans="2:65" s="13" customFormat="1" ht="11.25">
      <c r="B178" s="158"/>
      <c r="D178" s="152" t="s">
        <v>228</v>
      </c>
      <c r="E178" s="159" t="s">
        <v>1649</v>
      </c>
      <c r="F178" s="160" t="s">
        <v>242</v>
      </c>
      <c r="H178" s="161">
        <v>143</v>
      </c>
      <c r="I178" s="162"/>
      <c r="L178" s="158"/>
      <c r="M178" s="163"/>
      <c r="T178" s="164"/>
      <c r="AT178" s="159" t="s">
        <v>228</v>
      </c>
      <c r="AU178" s="159" t="s">
        <v>96</v>
      </c>
      <c r="AV178" s="13" t="s">
        <v>236</v>
      </c>
      <c r="AW178" s="13" t="s">
        <v>42</v>
      </c>
      <c r="AX178" s="13" t="s">
        <v>87</v>
      </c>
      <c r="AY178" s="159" t="s">
        <v>219</v>
      </c>
    </row>
    <row r="179" spans="2:65" s="12" customFormat="1" ht="11.25">
      <c r="B179" s="151"/>
      <c r="D179" s="152" t="s">
        <v>228</v>
      </c>
      <c r="E179" s="153" t="s">
        <v>1</v>
      </c>
      <c r="F179" s="154" t="s">
        <v>1650</v>
      </c>
      <c r="H179" s="153" t="s">
        <v>1</v>
      </c>
      <c r="I179" s="155"/>
      <c r="L179" s="151"/>
      <c r="M179" s="156"/>
      <c r="T179" s="157"/>
      <c r="AT179" s="153" t="s">
        <v>228</v>
      </c>
      <c r="AU179" s="153" t="s">
        <v>96</v>
      </c>
      <c r="AV179" s="12" t="s">
        <v>94</v>
      </c>
      <c r="AW179" s="12" t="s">
        <v>42</v>
      </c>
      <c r="AX179" s="12" t="s">
        <v>87</v>
      </c>
      <c r="AY179" s="153" t="s">
        <v>219</v>
      </c>
    </row>
    <row r="180" spans="2:65" s="14" customFormat="1" ht="11.25">
      <c r="B180" s="165"/>
      <c r="D180" s="152" t="s">
        <v>228</v>
      </c>
      <c r="E180" s="166" t="s">
        <v>1</v>
      </c>
      <c r="F180" s="167" t="s">
        <v>1651</v>
      </c>
      <c r="H180" s="168">
        <v>-21</v>
      </c>
      <c r="I180" s="169"/>
      <c r="L180" s="165"/>
      <c r="M180" s="170"/>
      <c r="T180" s="171"/>
      <c r="AT180" s="166" t="s">
        <v>228</v>
      </c>
      <c r="AU180" s="166" t="s">
        <v>96</v>
      </c>
      <c r="AV180" s="14" t="s">
        <v>96</v>
      </c>
      <c r="AW180" s="14" t="s">
        <v>42</v>
      </c>
      <c r="AX180" s="14" t="s">
        <v>87</v>
      </c>
      <c r="AY180" s="166" t="s">
        <v>219</v>
      </c>
    </row>
    <row r="181" spans="2:65" s="15" customFormat="1" ht="11.25">
      <c r="B181" s="172"/>
      <c r="D181" s="152" t="s">
        <v>228</v>
      </c>
      <c r="E181" s="173" t="s">
        <v>1558</v>
      </c>
      <c r="F181" s="174" t="s">
        <v>262</v>
      </c>
      <c r="H181" s="175">
        <v>122</v>
      </c>
      <c r="I181" s="176"/>
      <c r="L181" s="172"/>
      <c r="M181" s="177"/>
      <c r="T181" s="178"/>
      <c r="AT181" s="173" t="s">
        <v>228</v>
      </c>
      <c r="AU181" s="173" t="s">
        <v>96</v>
      </c>
      <c r="AV181" s="15" t="s">
        <v>226</v>
      </c>
      <c r="AW181" s="15" t="s">
        <v>42</v>
      </c>
      <c r="AX181" s="15" t="s">
        <v>94</v>
      </c>
      <c r="AY181" s="173" t="s">
        <v>219</v>
      </c>
    </row>
    <row r="182" spans="2:65" s="1" customFormat="1" ht="16.5" customHeight="1">
      <c r="B182" s="33"/>
      <c r="C182" s="138" t="s">
        <v>170</v>
      </c>
      <c r="D182" s="138" t="s">
        <v>221</v>
      </c>
      <c r="E182" s="139" t="s">
        <v>634</v>
      </c>
      <c r="F182" s="140" t="s">
        <v>635</v>
      </c>
      <c r="G182" s="141" t="s">
        <v>272</v>
      </c>
      <c r="H182" s="142">
        <v>1.498</v>
      </c>
      <c r="I182" s="143"/>
      <c r="J182" s="144">
        <f>ROUND(I182*H182,2)</f>
        <v>0</v>
      </c>
      <c r="K182" s="140" t="s">
        <v>254</v>
      </c>
      <c r="L182" s="33"/>
      <c r="M182" s="145" t="s">
        <v>1</v>
      </c>
      <c r="N182" s="146" t="s">
        <v>52</v>
      </c>
      <c r="P182" s="147">
        <f>O182*H182</f>
        <v>0</v>
      </c>
      <c r="Q182" s="147">
        <v>0</v>
      </c>
      <c r="R182" s="147">
        <f>Q182*H182</f>
        <v>0</v>
      </c>
      <c r="S182" s="147">
        <v>0</v>
      </c>
      <c r="T182" s="148">
        <f>S182*H182</f>
        <v>0</v>
      </c>
      <c r="AR182" s="149" t="s">
        <v>226</v>
      </c>
      <c r="AT182" s="149" t="s">
        <v>221</v>
      </c>
      <c r="AU182" s="149" t="s">
        <v>96</v>
      </c>
      <c r="AY182" s="17" t="s">
        <v>219</v>
      </c>
      <c r="BE182" s="150">
        <f>IF(N182="základní",J182,0)</f>
        <v>0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7" t="s">
        <v>94</v>
      </c>
      <c r="BK182" s="150">
        <f>ROUND(I182*H182,2)</f>
        <v>0</v>
      </c>
      <c r="BL182" s="17" t="s">
        <v>226</v>
      </c>
      <c r="BM182" s="149" t="s">
        <v>1652</v>
      </c>
    </row>
    <row r="183" spans="2:65" s="1" customFormat="1" ht="11.25">
      <c r="B183" s="33"/>
      <c r="D183" s="179" t="s">
        <v>256</v>
      </c>
      <c r="F183" s="180" t="s">
        <v>637</v>
      </c>
      <c r="I183" s="181"/>
      <c r="L183" s="33"/>
      <c r="M183" s="182"/>
      <c r="T183" s="57"/>
      <c r="AT183" s="17" t="s">
        <v>256</v>
      </c>
      <c r="AU183" s="17" t="s">
        <v>96</v>
      </c>
    </row>
    <row r="184" spans="2:65" s="12" customFormat="1" ht="11.25">
      <c r="B184" s="151"/>
      <c r="D184" s="152" t="s">
        <v>228</v>
      </c>
      <c r="E184" s="153" t="s">
        <v>1</v>
      </c>
      <c r="F184" s="154" t="s">
        <v>1653</v>
      </c>
      <c r="H184" s="153" t="s">
        <v>1</v>
      </c>
      <c r="I184" s="155"/>
      <c r="L184" s="151"/>
      <c r="M184" s="156"/>
      <c r="T184" s="157"/>
      <c r="AT184" s="153" t="s">
        <v>228</v>
      </c>
      <c r="AU184" s="153" t="s">
        <v>96</v>
      </c>
      <c r="AV184" s="12" t="s">
        <v>94</v>
      </c>
      <c r="AW184" s="12" t="s">
        <v>42</v>
      </c>
      <c r="AX184" s="12" t="s">
        <v>87</v>
      </c>
      <c r="AY184" s="153" t="s">
        <v>219</v>
      </c>
    </row>
    <row r="185" spans="2:65" s="12" customFormat="1" ht="11.25">
      <c r="B185" s="151"/>
      <c r="D185" s="152" t="s">
        <v>228</v>
      </c>
      <c r="E185" s="153" t="s">
        <v>1</v>
      </c>
      <c r="F185" s="154" t="s">
        <v>1654</v>
      </c>
      <c r="H185" s="153" t="s">
        <v>1</v>
      </c>
      <c r="I185" s="155"/>
      <c r="L185" s="151"/>
      <c r="M185" s="156"/>
      <c r="T185" s="157"/>
      <c r="AT185" s="153" t="s">
        <v>228</v>
      </c>
      <c r="AU185" s="153" t="s">
        <v>96</v>
      </c>
      <c r="AV185" s="12" t="s">
        <v>94</v>
      </c>
      <c r="AW185" s="12" t="s">
        <v>42</v>
      </c>
      <c r="AX185" s="12" t="s">
        <v>87</v>
      </c>
      <c r="AY185" s="153" t="s">
        <v>219</v>
      </c>
    </row>
    <row r="186" spans="2:65" s="14" customFormat="1" ht="11.25">
      <c r="B186" s="165"/>
      <c r="D186" s="152" t="s">
        <v>228</v>
      </c>
      <c r="E186" s="166" t="s">
        <v>1</v>
      </c>
      <c r="F186" s="167" t="s">
        <v>1655</v>
      </c>
      <c r="H186" s="168">
        <v>1.498</v>
      </c>
      <c r="I186" s="169"/>
      <c r="L186" s="165"/>
      <c r="M186" s="170"/>
      <c r="T186" s="171"/>
      <c r="AT186" s="166" t="s">
        <v>228</v>
      </c>
      <c r="AU186" s="166" t="s">
        <v>96</v>
      </c>
      <c r="AV186" s="14" t="s">
        <v>96</v>
      </c>
      <c r="AW186" s="14" t="s">
        <v>42</v>
      </c>
      <c r="AX186" s="14" t="s">
        <v>87</v>
      </c>
      <c r="AY186" s="166" t="s">
        <v>219</v>
      </c>
    </row>
    <row r="187" spans="2:65" s="15" customFormat="1" ht="11.25">
      <c r="B187" s="172"/>
      <c r="D187" s="152" t="s">
        <v>228</v>
      </c>
      <c r="E187" s="173" t="s">
        <v>1545</v>
      </c>
      <c r="F187" s="174" t="s">
        <v>262</v>
      </c>
      <c r="H187" s="175">
        <v>1.498</v>
      </c>
      <c r="I187" s="176"/>
      <c r="L187" s="172"/>
      <c r="M187" s="177"/>
      <c r="T187" s="178"/>
      <c r="AT187" s="173" t="s">
        <v>228</v>
      </c>
      <c r="AU187" s="173" t="s">
        <v>96</v>
      </c>
      <c r="AV187" s="15" t="s">
        <v>226</v>
      </c>
      <c r="AW187" s="15" t="s">
        <v>42</v>
      </c>
      <c r="AX187" s="15" t="s">
        <v>94</v>
      </c>
      <c r="AY187" s="173" t="s">
        <v>219</v>
      </c>
    </row>
    <row r="188" spans="2:65" s="1" customFormat="1" ht="21.75" customHeight="1">
      <c r="B188" s="33"/>
      <c r="C188" s="138" t="s">
        <v>323</v>
      </c>
      <c r="D188" s="138" t="s">
        <v>221</v>
      </c>
      <c r="E188" s="139" t="s">
        <v>641</v>
      </c>
      <c r="F188" s="140" t="s">
        <v>642</v>
      </c>
      <c r="G188" s="141" t="s">
        <v>272</v>
      </c>
      <c r="H188" s="142">
        <v>41.402000000000001</v>
      </c>
      <c r="I188" s="143"/>
      <c r="J188" s="144">
        <f>ROUND(I188*H188,2)</f>
        <v>0</v>
      </c>
      <c r="K188" s="140" t="s">
        <v>254</v>
      </c>
      <c r="L188" s="33"/>
      <c r="M188" s="145" t="s">
        <v>1</v>
      </c>
      <c r="N188" s="146" t="s">
        <v>52</v>
      </c>
      <c r="P188" s="147">
        <f>O188*H188</f>
        <v>0</v>
      </c>
      <c r="Q188" s="147">
        <v>0</v>
      </c>
      <c r="R188" s="147">
        <f>Q188*H188</f>
        <v>0</v>
      </c>
      <c r="S188" s="147">
        <v>0</v>
      </c>
      <c r="T188" s="148">
        <f>S188*H188</f>
        <v>0</v>
      </c>
      <c r="AR188" s="149" t="s">
        <v>226</v>
      </c>
      <c r="AT188" s="149" t="s">
        <v>221</v>
      </c>
      <c r="AU188" s="149" t="s">
        <v>96</v>
      </c>
      <c r="AY188" s="17" t="s">
        <v>219</v>
      </c>
      <c r="BE188" s="150">
        <f>IF(N188="základní",J188,0)</f>
        <v>0</v>
      </c>
      <c r="BF188" s="150">
        <f>IF(N188="snížená",J188,0)</f>
        <v>0</v>
      </c>
      <c r="BG188" s="150">
        <f>IF(N188="zákl. přenesená",J188,0)</f>
        <v>0</v>
      </c>
      <c r="BH188" s="150">
        <f>IF(N188="sníž. přenesená",J188,0)</f>
        <v>0</v>
      </c>
      <c r="BI188" s="150">
        <f>IF(N188="nulová",J188,0)</f>
        <v>0</v>
      </c>
      <c r="BJ188" s="17" t="s">
        <v>94</v>
      </c>
      <c r="BK188" s="150">
        <f>ROUND(I188*H188,2)</f>
        <v>0</v>
      </c>
      <c r="BL188" s="17" t="s">
        <v>226</v>
      </c>
      <c r="BM188" s="149" t="s">
        <v>1656</v>
      </c>
    </row>
    <row r="189" spans="2:65" s="1" customFormat="1" ht="11.25">
      <c r="B189" s="33"/>
      <c r="D189" s="179" t="s">
        <v>256</v>
      </c>
      <c r="F189" s="180" t="s">
        <v>644</v>
      </c>
      <c r="I189" s="181"/>
      <c r="L189" s="33"/>
      <c r="M189" s="182"/>
      <c r="T189" s="57"/>
      <c r="AT189" s="17" t="s">
        <v>256</v>
      </c>
      <c r="AU189" s="17" t="s">
        <v>96</v>
      </c>
    </row>
    <row r="190" spans="2:65" s="12" customFormat="1" ht="11.25">
      <c r="B190" s="151"/>
      <c r="D190" s="152" t="s">
        <v>228</v>
      </c>
      <c r="E190" s="153" t="s">
        <v>1</v>
      </c>
      <c r="F190" s="154" t="s">
        <v>1657</v>
      </c>
      <c r="H190" s="153" t="s">
        <v>1</v>
      </c>
      <c r="I190" s="155"/>
      <c r="L190" s="151"/>
      <c r="M190" s="156"/>
      <c r="T190" s="157"/>
      <c r="AT190" s="153" t="s">
        <v>228</v>
      </c>
      <c r="AU190" s="153" t="s">
        <v>96</v>
      </c>
      <c r="AV190" s="12" t="s">
        <v>94</v>
      </c>
      <c r="AW190" s="12" t="s">
        <v>42</v>
      </c>
      <c r="AX190" s="12" t="s">
        <v>87</v>
      </c>
      <c r="AY190" s="153" t="s">
        <v>219</v>
      </c>
    </row>
    <row r="191" spans="2:65" s="14" customFormat="1" ht="11.25">
      <c r="B191" s="165"/>
      <c r="D191" s="152" t="s">
        <v>228</v>
      </c>
      <c r="E191" s="166" t="s">
        <v>1</v>
      </c>
      <c r="F191" s="167" t="s">
        <v>1658</v>
      </c>
      <c r="H191" s="168">
        <v>50.05</v>
      </c>
      <c r="I191" s="169"/>
      <c r="L191" s="165"/>
      <c r="M191" s="170"/>
      <c r="T191" s="171"/>
      <c r="AT191" s="166" t="s">
        <v>228</v>
      </c>
      <c r="AU191" s="166" t="s">
        <v>96</v>
      </c>
      <c r="AV191" s="14" t="s">
        <v>96</v>
      </c>
      <c r="AW191" s="14" t="s">
        <v>42</v>
      </c>
      <c r="AX191" s="14" t="s">
        <v>87</v>
      </c>
      <c r="AY191" s="166" t="s">
        <v>219</v>
      </c>
    </row>
    <row r="192" spans="2:65" s="12" customFormat="1" ht="11.25">
      <c r="B192" s="151"/>
      <c r="D192" s="152" t="s">
        <v>228</v>
      </c>
      <c r="E192" s="153" t="s">
        <v>1</v>
      </c>
      <c r="F192" s="154" t="s">
        <v>1659</v>
      </c>
      <c r="H192" s="153" t="s">
        <v>1</v>
      </c>
      <c r="I192" s="155"/>
      <c r="L192" s="151"/>
      <c r="M192" s="156"/>
      <c r="T192" s="157"/>
      <c r="AT192" s="153" t="s">
        <v>228</v>
      </c>
      <c r="AU192" s="153" t="s">
        <v>96</v>
      </c>
      <c r="AV192" s="12" t="s">
        <v>94</v>
      </c>
      <c r="AW192" s="12" t="s">
        <v>42</v>
      </c>
      <c r="AX192" s="12" t="s">
        <v>87</v>
      </c>
      <c r="AY192" s="153" t="s">
        <v>219</v>
      </c>
    </row>
    <row r="193" spans="2:65" s="14" customFormat="1" ht="11.25">
      <c r="B193" s="165"/>
      <c r="D193" s="152" t="s">
        <v>228</v>
      </c>
      <c r="E193" s="166" t="s">
        <v>1</v>
      </c>
      <c r="F193" s="167" t="s">
        <v>1660</v>
      </c>
      <c r="H193" s="168">
        <v>-7.15</v>
      </c>
      <c r="I193" s="169"/>
      <c r="L193" s="165"/>
      <c r="M193" s="170"/>
      <c r="T193" s="171"/>
      <c r="AT193" s="166" t="s">
        <v>228</v>
      </c>
      <c r="AU193" s="166" t="s">
        <v>96</v>
      </c>
      <c r="AV193" s="14" t="s">
        <v>96</v>
      </c>
      <c r="AW193" s="14" t="s">
        <v>42</v>
      </c>
      <c r="AX193" s="14" t="s">
        <v>87</v>
      </c>
      <c r="AY193" s="166" t="s">
        <v>219</v>
      </c>
    </row>
    <row r="194" spans="2:65" s="13" customFormat="1" ht="11.25">
      <c r="B194" s="158"/>
      <c r="D194" s="152" t="s">
        <v>228</v>
      </c>
      <c r="E194" s="159" t="s">
        <v>1</v>
      </c>
      <c r="F194" s="160" t="s">
        <v>242</v>
      </c>
      <c r="H194" s="161">
        <v>42.9</v>
      </c>
      <c r="I194" s="162"/>
      <c r="L194" s="158"/>
      <c r="M194" s="163"/>
      <c r="T194" s="164"/>
      <c r="AT194" s="159" t="s">
        <v>228</v>
      </c>
      <c r="AU194" s="159" t="s">
        <v>96</v>
      </c>
      <c r="AV194" s="13" t="s">
        <v>236</v>
      </c>
      <c r="AW194" s="13" t="s">
        <v>42</v>
      </c>
      <c r="AX194" s="13" t="s">
        <v>87</v>
      </c>
      <c r="AY194" s="159" t="s">
        <v>219</v>
      </c>
    </row>
    <row r="195" spans="2:65" s="12" customFormat="1" ht="11.25">
      <c r="B195" s="151"/>
      <c r="D195" s="152" t="s">
        <v>228</v>
      </c>
      <c r="E195" s="153" t="s">
        <v>1</v>
      </c>
      <c r="F195" s="154" t="s">
        <v>654</v>
      </c>
      <c r="H195" s="153" t="s">
        <v>1</v>
      </c>
      <c r="I195" s="155"/>
      <c r="L195" s="151"/>
      <c r="M195" s="156"/>
      <c r="T195" s="157"/>
      <c r="AT195" s="153" t="s">
        <v>228</v>
      </c>
      <c r="AU195" s="153" t="s">
        <v>96</v>
      </c>
      <c r="AV195" s="12" t="s">
        <v>94</v>
      </c>
      <c r="AW195" s="12" t="s">
        <v>42</v>
      </c>
      <c r="AX195" s="12" t="s">
        <v>87</v>
      </c>
      <c r="AY195" s="153" t="s">
        <v>219</v>
      </c>
    </row>
    <row r="196" spans="2:65" s="14" customFormat="1" ht="11.25">
      <c r="B196" s="165"/>
      <c r="D196" s="152" t="s">
        <v>228</v>
      </c>
      <c r="E196" s="166" t="s">
        <v>1</v>
      </c>
      <c r="F196" s="167" t="s">
        <v>1661</v>
      </c>
      <c r="H196" s="168">
        <v>-1.498</v>
      </c>
      <c r="I196" s="169"/>
      <c r="L196" s="165"/>
      <c r="M196" s="170"/>
      <c r="T196" s="171"/>
      <c r="AT196" s="166" t="s">
        <v>228</v>
      </c>
      <c r="AU196" s="166" t="s">
        <v>96</v>
      </c>
      <c r="AV196" s="14" t="s">
        <v>96</v>
      </c>
      <c r="AW196" s="14" t="s">
        <v>42</v>
      </c>
      <c r="AX196" s="14" t="s">
        <v>87</v>
      </c>
      <c r="AY196" s="166" t="s">
        <v>219</v>
      </c>
    </row>
    <row r="197" spans="2:65" s="13" customFormat="1" ht="11.25">
      <c r="B197" s="158"/>
      <c r="D197" s="152" t="s">
        <v>228</v>
      </c>
      <c r="E197" s="159" t="s">
        <v>1</v>
      </c>
      <c r="F197" s="160" t="s">
        <v>242</v>
      </c>
      <c r="H197" s="161">
        <v>-1.498</v>
      </c>
      <c r="I197" s="162"/>
      <c r="L197" s="158"/>
      <c r="M197" s="163"/>
      <c r="T197" s="164"/>
      <c r="AT197" s="159" t="s">
        <v>228</v>
      </c>
      <c r="AU197" s="159" t="s">
        <v>96</v>
      </c>
      <c r="AV197" s="13" t="s">
        <v>236</v>
      </c>
      <c r="AW197" s="13" t="s">
        <v>42</v>
      </c>
      <c r="AX197" s="13" t="s">
        <v>87</v>
      </c>
      <c r="AY197" s="159" t="s">
        <v>219</v>
      </c>
    </row>
    <row r="198" spans="2:65" s="15" customFormat="1" ht="11.25">
      <c r="B198" s="172"/>
      <c r="D198" s="152" t="s">
        <v>228</v>
      </c>
      <c r="E198" s="173" t="s">
        <v>1565</v>
      </c>
      <c r="F198" s="174" t="s">
        <v>262</v>
      </c>
      <c r="H198" s="175">
        <v>41.402000000000001</v>
      </c>
      <c r="I198" s="176"/>
      <c r="L198" s="172"/>
      <c r="M198" s="177"/>
      <c r="T198" s="178"/>
      <c r="AT198" s="173" t="s">
        <v>228</v>
      </c>
      <c r="AU198" s="173" t="s">
        <v>96</v>
      </c>
      <c r="AV198" s="15" t="s">
        <v>226</v>
      </c>
      <c r="AW198" s="15" t="s">
        <v>42</v>
      </c>
      <c r="AX198" s="15" t="s">
        <v>94</v>
      </c>
      <c r="AY198" s="173" t="s">
        <v>219</v>
      </c>
    </row>
    <row r="199" spans="2:65" s="1" customFormat="1" ht="16.5" customHeight="1">
      <c r="B199" s="33"/>
      <c r="C199" s="138" t="s">
        <v>8</v>
      </c>
      <c r="D199" s="138" t="s">
        <v>221</v>
      </c>
      <c r="E199" s="139" t="s">
        <v>658</v>
      </c>
      <c r="F199" s="140" t="s">
        <v>659</v>
      </c>
      <c r="G199" s="141" t="s">
        <v>272</v>
      </c>
      <c r="H199" s="142">
        <v>13.478</v>
      </c>
      <c r="I199" s="143"/>
      <c r="J199" s="144">
        <f>ROUND(I199*H199,2)</f>
        <v>0</v>
      </c>
      <c r="K199" s="140" t="s">
        <v>254</v>
      </c>
      <c r="L199" s="33"/>
      <c r="M199" s="145" t="s">
        <v>1</v>
      </c>
      <c r="N199" s="146" t="s">
        <v>52</v>
      </c>
      <c r="P199" s="147">
        <f>O199*H199</f>
        <v>0</v>
      </c>
      <c r="Q199" s="147">
        <v>0</v>
      </c>
      <c r="R199" s="147">
        <f>Q199*H199</f>
        <v>0</v>
      </c>
      <c r="S199" s="147">
        <v>0</v>
      </c>
      <c r="T199" s="148">
        <f>S199*H199</f>
        <v>0</v>
      </c>
      <c r="AR199" s="149" t="s">
        <v>226</v>
      </c>
      <c r="AT199" s="149" t="s">
        <v>221</v>
      </c>
      <c r="AU199" s="149" t="s">
        <v>96</v>
      </c>
      <c r="AY199" s="17" t="s">
        <v>219</v>
      </c>
      <c r="BE199" s="150">
        <f>IF(N199="základní",J199,0)</f>
        <v>0</v>
      </c>
      <c r="BF199" s="150">
        <f>IF(N199="snížená",J199,0)</f>
        <v>0</v>
      </c>
      <c r="BG199" s="150">
        <f>IF(N199="zákl. přenesená",J199,0)</f>
        <v>0</v>
      </c>
      <c r="BH199" s="150">
        <f>IF(N199="sníž. přenesená",J199,0)</f>
        <v>0</v>
      </c>
      <c r="BI199" s="150">
        <f>IF(N199="nulová",J199,0)</f>
        <v>0</v>
      </c>
      <c r="BJ199" s="17" t="s">
        <v>94</v>
      </c>
      <c r="BK199" s="150">
        <f>ROUND(I199*H199,2)</f>
        <v>0</v>
      </c>
      <c r="BL199" s="17" t="s">
        <v>226</v>
      </c>
      <c r="BM199" s="149" t="s">
        <v>1662</v>
      </c>
    </row>
    <row r="200" spans="2:65" s="1" customFormat="1" ht="11.25">
      <c r="B200" s="33"/>
      <c r="D200" s="179" t="s">
        <v>256</v>
      </c>
      <c r="F200" s="180" t="s">
        <v>661</v>
      </c>
      <c r="I200" s="181"/>
      <c r="L200" s="33"/>
      <c r="M200" s="182"/>
      <c r="T200" s="57"/>
      <c r="AT200" s="17" t="s">
        <v>256</v>
      </c>
      <c r="AU200" s="17" t="s">
        <v>96</v>
      </c>
    </row>
    <row r="201" spans="2:65" s="12" customFormat="1" ht="11.25">
      <c r="B201" s="151"/>
      <c r="D201" s="152" t="s">
        <v>228</v>
      </c>
      <c r="E201" s="153" t="s">
        <v>1</v>
      </c>
      <c r="F201" s="154" t="s">
        <v>1663</v>
      </c>
      <c r="H201" s="153" t="s">
        <v>1</v>
      </c>
      <c r="I201" s="155"/>
      <c r="L201" s="151"/>
      <c r="M201" s="156"/>
      <c r="T201" s="157"/>
      <c r="AT201" s="153" t="s">
        <v>228</v>
      </c>
      <c r="AU201" s="153" t="s">
        <v>96</v>
      </c>
      <c r="AV201" s="12" t="s">
        <v>94</v>
      </c>
      <c r="AW201" s="12" t="s">
        <v>42</v>
      </c>
      <c r="AX201" s="12" t="s">
        <v>87</v>
      </c>
      <c r="AY201" s="153" t="s">
        <v>219</v>
      </c>
    </row>
    <row r="202" spans="2:65" s="12" customFormat="1" ht="11.25">
      <c r="B202" s="151"/>
      <c r="D202" s="152" t="s">
        <v>228</v>
      </c>
      <c r="E202" s="153" t="s">
        <v>1</v>
      </c>
      <c r="F202" s="154" t="s">
        <v>1654</v>
      </c>
      <c r="H202" s="153" t="s">
        <v>1</v>
      </c>
      <c r="I202" s="155"/>
      <c r="L202" s="151"/>
      <c r="M202" s="156"/>
      <c r="T202" s="157"/>
      <c r="AT202" s="153" t="s">
        <v>228</v>
      </c>
      <c r="AU202" s="153" t="s">
        <v>96</v>
      </c>
      <c r="AV202" s="12" t="s">
        <v>94</v>
      </c>
      <c r="AW202" s="12" t="s">
        <v>42</v>
      </c>
      <c r="AX202" s="12" t="s">
        <v>87</v>
      </c>
      <c r="AY202" s="153" t="s">
        <v>219</v>
      </c>
    </row>
    <row r="203" spans="2:65" s="14" customFormat="1" ht="11.25">
      <c r="B203" s="165"/>
      <c r="D203" s="152" t="s">
        <v>228</v>
      </c>
      <c r="E203" s="166" t="s">
        <v>1</v>
      </c>
      <c r="F203" s="167" t="s">
        <v>1664</v>
      </c>
      <c r="H203" s="168">
        <v>13.478</v>
      </c>
      <c r="I203" s="169"/>
      <c r="L203" s="165"/>
      <c r="M203" s="170"/>
      <c r="T203" s="171"/>
      <c r="AT203" s="166" t="s">
        <v>228</v>
      </c>
      <c r="AU203" s="166" t="s">
        <v>96</v>
      </c>
      <c r="AV203" s="14" t="s">
        <v>96</v>
      </c>
      <c r="AW203" s="14" t="s">
        <v>42</v>
      </c>
      <c r="AX203" s="14" t="s">
        <v>87</v>
      </c>
      <c r="AY203" s="166" t="s">
        <v>219</v>
      </c>
    </row>
    <row r="204" spans="2:65" s="15" customFormat="1" ht="11.25">
      <c r="B204" s="172"/>
      <c r="D204" s="152" t="s">
        <v>228</v>
      </c>
      <c r="E204" s="173" t="s">
        <v>1541</v>
      </c>
      <c r="F204" s="174" t="s">
        <v>262</v>
      </c>
      <c r="H204" s="175">
        <v>13.478</v>
      </c>
      <c r="I204" s="176"/>
      <c r="L204" s="172"/>
      <c r="M204" s="177"/>
      <c r="T204" s="178"/>
      <c r="AT204" s="173" t="s">
        <v>228</v>
      </c>
      <c r="AU204" s="173" t="s">
        <v>96</v>
      </c>
      <c r="AV204" s="15" t="s">
        <v>226</v>
      </c>
      <c r="AW204" s="15" t="s">
        <v>42</v>
      </c>
      <c r="AX204" s="15" t="s">
        <v>94</v>
      </c>
      <c r="AY204" s="173" t="s">
        <v>219</v>
      </c>
    </row>
    <row r="205" spans="2:65" s="1" customFormat="1" ht="24.2" customHeight="1">
      <c r="B205" s="33"/>
      <c r="C205" s="138" t="s">
        <v>338</v>
      </c>
      <c r="D205" s="138" t="s">
        <v>221</v>
      </c>
      <c r="E205" s="139" t="s">
        <v>669</v>
      </c>
      <c r="F205" s="140" t="s">
        <v>670</v>
      </c>
      <c r="G205" s="141" t="s">
        <v>272</v>
      </c>
      <c r="H205" s="142">
        <v>186.55099999999999</v>
      </c>
      <c r="I205" s="143"/>
      <c r="J205" s="144">
        <f>ROUND(I205*H205,2)</f>
        <v>0</v>
      </c>
      <c r="K205" s="140" t="s">
        <v>225</v>
      </c>
      <c r="L205" s="33"/>
      <c r="M205" s="145" t="s">
        <v>1</v>
      </c>
      <c r="N205" s="146" t="s">
        <v>52</v>
      </c>
      <c r="P205" s="147">
        <f>O205*H205</f>
        <v>0</v>
      </c>
      <c r="Q205" s="147">
        <v>0</v>
      </c>
      <c r="R205" s="147">
        <f>Q205*H205</f>
        <v>0</v>
      </c>
      <c r="S205" s="147">
        <v>0</v>
      </c>
      <c r="T205" s="148">
        <f>S205*H205</f>
        <v>0</v>
      </c>
      <c r="AR205" s="149" t="s">
        <v>226</v>
      </c>
      <c r="AT205" s="149" t="s">
        <v>221</v>
      </c>
      <c r="AU205" s="149" t="s">
        <v>96</v>
      </c>
      <c r="AY205" s="17" t="s">
        <v>219</v>
      </c>
      <c r="BE205" s="150">
        <f>IF(N205="základní",J205,0)</f>
        <v>0</v>
      </c>
      <c r="BF205" s="150">
        <f>IF(N205="snížená",J205,0)</f>
        <v>0</v>
      </c>
      <c r="BG205" s="150">
        <f>IF(N205="zákl. přenesená",J205,0)</f>
        <v>0</v>
      </c>
      <c r="BH205" s="150">
        <f>IF(N205="sníž. přenesená",J205,0)</f>
        <v>0</v>
      </c>
      <c r="BI205" s="150">
        <f>IF(N205="nulová",J205,0)</f>
        <v>0</v>
      </c>
      <c r="BJ205" s="17" t="s">
        <v>94</v>
      </c>
      <c r="BK205" s="150">
        <f>ROUND(I205*H205,2)</f>
        <v>0</v>
      </c>
      <c r="BL205" s="17" t="s">
        <v>226</v>
      </c>
      <c r="BM205" s="149" t="s">
        <v>1665</v>
      </c>
    </row>
    <row r="206" spans="2:65" s="12" customFormat="1" ht="11.25">
      <c r="B206" s="151"/>
      <c r="D206" s="152" t="s">
        <v>228</v>
      </c>
      <c r="E206" s="153" t="s">
        <v>1</v>
      </c>
      <c r="F206" s="154" t="s">
        <v>1666</v>
      </c>
      <c r="H206" s="153" t="s">
        <v>1</v>
      </c>
      <c r="I206" s="155"/>
      <c r="L206" s="151"/>
      <c r="M206" s="156"/>
      <c r="T206" s="157"/>
      <c r="AT206" s="153" t="s">
        <v>228</v>
      </c>
      <c r="AU206" s="153" t="s">
        <v>96</v>
      </c>
      <c r="AV206" s="12" t="s">
        <v>94</v>
      </c>
      <c r="AW206" s="12" t="s">
        <v>42</v>
      </c>
      <c r="AX206" s="12" t="s">
        <v>87</v>
      </c>
      <c r="AY206" s="153" t="s">
        <v>219</v>
      </c>
    </row>
    <row r="207" spans="2:65" s="12" customFormat="1" ht="11.25">
      <c r="B207" s="151"/>
      <c r="D207" s="152" t="s">
        <v>228</v>
      </c>
      <c r="E207" s="153" t="s">
        <v>1</v>
      </c>
      <c r="F207" s="154" t="s">
        <v>1667</v>
      </c>
      <c r="H207" s="153" t="s">
        <v>1</v>
      </c>
      <c r="I207" s="155"/>
      <c r="L207" s="151"/>
      <c r="M207" s="156"/>
      <c r="T207" s="157"/>
      <c r="AT207" s="153" t="s">
        <v>228</v>
      </c>
      <c r="AU207" s="153" t="s">
        <v>96</v>
      </c>
      <c r="AV207" s="12" t="s">
        <v>94</v>
      </c>
      <c r="AW207" s="12" t="s">
        <v>42</v>
      </c>
      <c r="AX207" s="12" t="s">
        <v>87</v>
      </c>
      <c r="AY207" s="153" t="s">
        <v>219</v>
      </c>
    </row>
    <row r="208" spans="2:65" s="12" customFormat="1" ht="11.25">
      <c r="B208" s="151"/>
      <c r="D208" s="152" t="s">
        <v>228</v>
      </c>
      <c r="E208" s="153" t="s">
        <v>1</v>
      </c>
      <c r="F208" s="154" t="s">
        <v>1668</v>
      </c>
      <c r="H208" s="153" t="s">
        <v>1</v>
      </c>
      <c r="I208" s="155"/>
      <c r="L208" s="151"/>
      <c r="M208" s="156"/>
      <c r="T208" s="157"/>
      <c r="AT208" s="153" t="s">
        <v>228</v>
      </c>
      <c r="AU208" s="153" t="s">
        <v>96</v>
      </c>
      <c r="AV208" s="12" t="s">
        <v>94</v>
      </c>
      <c r="AW208" s="12" t="s">
        <v>42</v>
      </c>
      <c r="AX208" s="12" t="s">
        <v>87</v>
      </c>
      <c r="AY208" s="153" t="s">
        <v>219</v>
      </c>
    </row>
    <row r="209" spans="2:65" s="14" customFormat="1" ht="11.25">
      <c r="B209" s="165"/>
      <c r="D209" s="152" t="s">
        <v>228</v>
      </c>
      <c r="E209" s="166" t="s">
        <v>1</v>
      </c>
      <c r="F209" s="167" t="s">
        <v>1669</v>
      </c>
      <c r="H209" s="168">
        <v>425.029</v>
      </c>
      <c r="I209" s="169"/>
      <c r="L209" s="165"/>
      <c r="M209" s="170"/>
      <c r="T209" s="171"/>
      <c r="AT209" s="166" t="s">
        <v>228</v>
      </c>
      <c r="AU209" s="166" t="s">
        <v>96</v>
      </c>
      <c r="AV209" s="14" t="s">
        <v>96</v>
      </c>
      <c r="AW209" s="14" t="s">
        <v>42</v>
      </c>
      <c r="AX209" s="14" t="s">
        <v>87</v>
      </c>
      <c r="AY209" s="166" t="s">
        <v>219</v>
      </c>
    </row>
    <row r="210" spans="2:65" s="12" customFormat="1" ht="11.25">
      <c r="B210" s="151"/>
      <c r="D210" s="152" t="s">
        <v>228</v>
      </c>
      <c r="E210" s="153" t="s">
        <v>1</v>
      </c>
      <c r="F210" s="154" t="s">
        <v>1670</v>
      </c>
      <c r="H210" s="153" t="s">
        <v>1</v>
      </c>
      <c r="I210" s="155"/>
      <c r="L210" s="151"/>
      <c r="M210" s="156"/>
      <c r="T210" s="157"/>
      <c r="AT210" s="153" t="s">
        <v>228</v>
      </c>
      <c r="AU210" s="153" t="s">
        <v>96</v>
      </c>
      <c r="AV210" s="12" t="s">
        <v>94</v>
      </c>
      <c r="AW210" s="12" t="s">
        <v>42</v>
      </c>
      <c r="AX210" s="12" t="s">
        <v>87</v>
      </c>
      <c r="AY210" s="153" t="s">
        <v>219</v>
      </c>
    </row>
    <row r="211" spans="2:65" s="14" customFormat="1" ht="11.25">
      <c r="B211" s="165"/>
      <c r="D211" s="152" t="s">
        <v>228</v>
      </c>
      <c r="E211" s="166" t="s">
        <v>1</v>
      </c>
      <c r="F211" s="167" t="s">
        <v>1671</v>
      </c>
      <c r="H211" s="168">
        <v>-225</v>
      </c>
      <c r="I211" s="169"/>
      <c r="L211" s="165"/>
      <c r="M211" s="170"/>
      <c r="T211" s="171"/>
      <c r="AT211" s="166" t="s">
        <v>228</v>
      </c>
      <c r="AU211" s="166" t="s">
        <v>96</v>
      </c>
      <c r="AV211" s="14" t="s">
        <v>96</v>
      </c>
      <c r="AW211" s="14" t="s">
        <v>42</v>
      </c>
      <c r="AX211" s="14" t="s">
        <v>87</v>
      </c>
      <c r="AY211" s="166" t="s">
        <v>219</v>
      </c>
    </row>
    <row r="212" spans="2:65" s="13" customFormat="1" ht="11.25">
      <c r="B212" s="158"/>
      <c r="D212" s="152" t="s">
        <v>228</v>
      </c>
      <c r="E212" s="159" t="s">
        <v>1</v>
      </c>
      <c r="F212" s="160" t="s">
        <v>242</v>
      </c>
      <c r="H212" s="161">
        <v>200.029</v>
      </c>
      <c r="I212" s="162"/>
      <c r="L212" s="158"/>
      <c r="M212" s="163"/>
      <c r="T212" s="164"/>
      <c r="AT212" s="159" t="s">
        <v>228</v>
      </c>
      <c r="AU212" s="159" t="s">
        <v>96</v>
      </c>
      <c r="AV212" s="13" t="s">
        <v>236</v>
      </c>
      <c r="AW212" s="13" t="s">
        <v>42</v>
      </c>
      <c r="AX212" s="13" t="s">
        <v>87</v>
      </c>
      <c r="AY212" s="159" t="s">
        <v>219</v>
      </c>
    </row>
    <row r="213" spans="2:65" s="12" customFormat="1" ht="11.25">
      <c r="B213" s="151"/>
      <c r="D213" s="152" t="s">
        <v>228</v>
      </c>
      <c r="E213" s="153" t="s">
        <v>1</v>
      </c>
      <c r="F213" s="154" t="s">
        <v>674</v>
      </c>
      <c r="H213" s="153" t="s">
        <v>1</v>
      </c>
      <c r="I213" s="155"/>
      <c r="L213" s="151"/>
      <c r="M213" s="156"/>
      <c r="T213" s="157"/>
      <c r="AT213" s="153" t="s">
        <v>228</v>
      </c>
      <c r="AU213" s="153" t="s">
        <v>96</v>
      </c>
      <c r="AV213" s="12" t="s">
        <v>94</v>
      </c>
      <c r="AW213" s="12" t="s">
        <v>42</v>
      </c>
      <c r="AX213" s="12" t="s">
        <v>87</v>
      </c>
      <c r="AY213" s="153" t="s">
        <v>219</v>
      </c>
    </row>
    <row r="214" spans="2:65" s="14" customFormat="1" ht="11.25">
      <c r="B214" s="165"/>
      <c r="D214" s="152" t="s">
        <v>228</v>
      </c>
      <c r="E214" s="166" t="s">
        <v>1</v>
      </c>
      <c r="F214" s="167" t="s">
        <v>1672</v>
      </c>
      <c r="H214" s="168">
        <v>-13.478</v>
      </c>
      <c r="I214" s="169"/>
      <c r="L214" s="165"/>
      <c r="M214" s="170"/>
      <c r="T214" s="171"/>
      <c r="AT214" s="166" t="s">
        <v>228</v>
      </c>
      <c r="AU214" s="166" t="s">
        <v>96</v>
      </c>
      <c r="AV214" s="14" t="s">
        <v>96</v>
      </c>
      <c r="AW214" s="14" t="s">
        <v>42</v>
      </c>
      <c r="AX214" s="14" t="s">
        <v>87</v>
      </c>
      <c r="AY214" s="166" t="s">
        <v>219</v>
      </c>
    </row>
    <row r="215" spans="2:65" s="13" customFormat="1" ht="11.25">
      <c r="B215" s="158"/>
      <c r="D215" s="152" t="s">
        <v>228</v>
      </c>
      <c r="E215" s="159" t="s">
        <v>1</v>
      </c>
      <c r="F215" s="160" t="s">
        <v>242</v>
      </c>
      <c r="H215" s="161">
        <v>-13.478</v>
      </c>
      <c r="I215" s="162"/>
      <c r="L215" s="158"/>
      <c r="M215" s="163"/>
      <c r="T215" s="164"/>
      <c r="AT215" s="159" t="s">
        <v>228</v>
      </c>
      <c r="AU215" s="159" t="s">
        <v>96</v>
      </c>
      <c r="AV215" s="13" t="s">
        <v>236</v>
      </c>
      <c r="AW215" s="13" t="s">
        <v>42</v>
      </c>
      <c r="AX215" s="13" t="s">
        <v>87</v>
      </c>
      <c r="AY215" s="159" t="s">
        <v>219</v>
      </c>
    </row>
    <row r="216" spans="2:65" s="12" customFormat="1" ht="11.25">
      <c r="B216" s="151"/>
      <c r="D216" s="152" t="s">
        <v>228</v>
      </c>
      <c r="E216" s="153" t="s">
        <v>1</v>
      </c>
      <c r="F216" s="154" t="s">
        <v>1673</v>
      </c>
      <c r="H216" s="153" t="s">
        <v>1</v>
      </c>
      <c r="I216" s="155"/>
      <c r="L216" s="151"/>
      <c r="M216" s="156"/>
      <c r="T216" s="157"/>
      <c r="AT216" s="153" t="s">
        <v>228</v>
      </c>
      <c r="AU216" s="153" t="s">
        <v>96</v>
      </c>
      <c r="AV216" s="12" t="s">
        <v>94</v>
      </c>
      <c r="AW216" s="12" t="s">
        <v>42</v>
      </c>
      <c r="AX216" s="12" t="s">
        <v>87</v>
      </c>
      <c r="AY216" s="153" t="s">
        <v>219</v>
      </c>
    </row>
    <row r="217" spans="2:65" s="12" customFormat="1" ht="11.25">
      <c r="B217" s="151"/>
      <c r="D217" s="152" t="s">
        <v>228</v>
      </c>
      <c r="E217" s="153" t="s">
        <v>1</v>
      </c>
      <c r="F217" s="154" t="s">
        <v>1674</v>
      </c>
      <c r="H217" s="153" t="s">
        <v>1</v>
      </c>
      <c r="I217" s="155"/>
      <c r="L217" s="151"/>
      <c r="M217" s="156"/>
      <c r="T217" s="157"/>
      <c r="AT217" s="153" t="s">
        <v>228</v>
      </c>
      <c r="AU217" s="153" t="s">
        <v>96</v>
      </c>
      <c r="AV217" s="12" t="s">
        <v>94</v>
      </c>
      <c r="AW217" s="12" t="s">
        <v>42</v>
      </c>
      <c r="AX217" s="12" t="s">
        <v>87</v>
      </c>
      <c r="AY217" s="153" t="s">
        <v>219</v>
      </c>
    </row>
    <row r="218" spans="2:65" s="12" customFormat="1" ht="11.25">
      <c r="B218" s="151"/>
      <c r="D218" s="152" t="s">
        <v>228</v>
      </c>
      <c r="E218" s="153" t="s">
        <v>1</v>
      </c>
      <c r="F218" s="154" t="s">
        <v>1675</v>
      </c>
      <c r="H218" s="153" t="s">
        <v>1</v>
      </c>
      <c r="I218" s="155"/>
      <c r="L218" s="151"/>
      <c r="M218" s="156"/>
      <c r="T218" s="157"/>
      <c r="AT218" s="153" t="s">
        <v>228</v>
      </c>
      <c r="AU218" s="153" t="s">
        <v>96</v>
      </c>
      <c r="AV218" s="12" t="s">
        <v>94</v>
      </c>
      <c r="AW218" s="12" t="s">
        <v>42</v>
      </c>
      <c r="AX218" s="12" t="s">
        <v>87</v>
      </c>
      <c r="AY218" s="153" t="s">
        <v>219</v>
      </c>
    </row>
    <row r="219" spans="2:65" s="12" customFormat="1" ht="11.25">
      <c r="B219" s="151"/>
      <c r="D219" s="152" t="s">
        <v>228</v>
      </c>
      <c r="E219" s="153" t="s">
        <v>1</v>
      </c>
      <c r="F219" s="154" t="s">
        <v>1676</v>
      </c>
      <c r="H219" s="153" t="s">
        <v>1</v>
      </c>
      <c r="I219" s="155"/>
      <c r="L219" s="151"/>
      <c r="M219" s="156"/>
      <c r="T219" s="157"/>
      <c r="AT219" s="153" t="s">
        <v>228</v>
      </c>
      <c r="AU219" s="153" t="s">
        <v>96</v>
      </c>
      <c r="AV219" s="12" t="s">
        <v>94</v>
      </c>
      <c r="AW219" s="12" t="s">
        <v>42</v>
      </c>
      <c r="AX219" s="12" t="s">
        <v>87</v>
      </c>
      <c r="AY219" s="153" t="s">
        <v>219</v>
      </c>
    </row>
    <row r="220" spans="2:65" s="12" customFormat="1" ht="11.25">
      <c r="B220" s="151"/>
      <c r="D220" s="152" t="s">
        <v>228</v>
      </c>
      <c r="E220" s="153" t="s">
        <v>1</v>
      </c>
      <c r="F220" s="154" t="s">
        <v>1677</v>
      </c>
      <c r="H220" s="153" t="s">
        <v>1</v>
      </c>
      <c r="I220" s="155"/>
      <c r="L220" s="151"/>
      <c r="M220" s="156"/>
      <c r="T220" s="157"/>
      <c r="AT220" s="153" t="s">
        <v>228</v>
      </c>
      <c r="AU220" s="153" t="s">
        <v>96</v>
      </c>
      <c r="AV220" s="12" t="s">
        <v>94</v>
      </c>
      <c r="AW220" s="12" t="s">
        <v>42</v>
      </c>
      <c r="AX220" s="12" t="s">
        <v>87</v>
      </c>
      <c r="AY220" s="153" t="s">
        <v>219</v>
      </c>
    </row>
    <row r="221" spans="2:65" s="12" customFormat="1" ht="11.25">
      <c r="B221" s="151"/>
      <c r="D221" s="152" t="s">
        <v>228</v>
      </c>
      <c r="E221" s="153" t="s">
        <v>1</v>
      </c>
      <c r="F221" s="154" t="s">
        <v>1678</v>
      </c>
      <c r="H221" s="153" t="s">
        <v>1</v>
      </c>
      <c r="I221" s="155"/>
      <c r="L221" s="151"/>
      <c r="M221" s="156"/>
      <c r="T221" s="157"/>
      <c r="AT221" s="153" t="s">
        <v>228</v>
      </c>
      <c r="AU221" s="153" t="s">
        <v>96</v>
      </c>
      <c r="AV221" s="12" t="s">
        <v>94</v>
      </c>
      <c r="AW221" s="12" t="s">
        <v>42</v>
      </c>
      <c r="AX221" s="12" t="s">
        <v>87</v>
      </c>
      <c r="AY221" s="153" t="s">
        <v>219</v>
      </c>
    </row>
    <row r="222" spans="2:65" s="13" customFormat="1" ht="11.25">
      <c r="B222" s="158"/>
      <c r="D222" s="152" t="s">
        <v>228</v>
      </c>
      <c r="E222" s="159" t="s">
        <v>1</v>
      </c>
      <c r="F222" s="160" t="s">
        <v>1679</v>
      </c>
      <c r="H222" s="161">
        <v>0</v>
      </c>
      <c r="I222" s="162"/>
      <c r="L222" s="158"/>
      <c r="M222" s="163"/>
      <c r="T222" s="164"/>
      <c r="AT222" s="159" t="s">
        <v>228</v>
      </c>
      <c r="AU222" s="159" t="s">
        <v>96</v>
      </c>
      <c r="AV222" s="13" t="s">
        <v>236</v>
      </c>
      <c r="AW222" s="13" t="s">
        <v>42</v>
      </c>
      <c r="AX222" s="13" t="s">
        <v>87</v>
      </c>
      <c r="AY222" s="159" t="s">
        <v>219</v>
      </c>
    </row>
    <row r="223" spans="2:65" s="15" customFormat="1" ht="11.25">
      <c r="B223" s="172"/>
      <c r="D223" s="152" t="s">
        <v>228</v>
      </c>
      <c r="E223" s="173" t="s">
        <v>1561</v>
      </c>
      <c r="F223" s="174" t="s">
        <v>262</v>
      </c>
      <c r="H223" s="175">
        <v>186.55099999999999</v>
      </c>
      <c r="I223" s="176"/>
      <c r="L223" s="172"/>
      <c r="M223" s="177"/>
      <c r="T223" s="178"/>
      <c r="AT223" s="173" t="s">
        <v>228</v>
      </c>
      <c r="AU223" s="173" t="s">
        <v>96</v>
      </c>
      <c r="AV223" s="15" t="s">
        <v>226</v>
      </c>
      <c r="AW223" s="15" t="s">
        <v>42</v>
      </c>
      <c r="AX223" s="15" t="s">
        <v>94</v>
      </c>
      <c r="AY223" s="173" t="s">
        <v>219</v>
      </c>
    </row>
    <row r="224" spans="2:65" s="1" customFormat="1" ht="16.5" customHeight="1">
      <c r="B224" s="33"/>
      <c r="C224" s="138" t="s">
        <v>345</v>
      </c>
      <c r="D224" s="138" t="s">
        <v>221</v>
      </c>
      <c r="E224" s="139" t="s">
        <v>676</v>
      </c>
      <c r="F224" s="140" t="s">
        <v>677</v>
      </c>
      <c r="G224" s="141" t="s">
        <v>272</v>
      </c>
      <c r="H224" s="142">
        <v>37.44</v>
      </c>
      <c r="I224" s="143"/>
      <c r="J224" s="144">
        <f>ROUND(I224*H224,2)</f>
        <v>0</v>
      </c>
      <c r="K224" s="140" t="s">
        <v>254</v>
      </c>
      <c r="L224" s="33"/>
      <c r="M224" s="145" t="s">
        <v>1</v>
      </c>
      <c r="N224" s="146" t="s">
        <v>52</v>
      </c>
      <c r="P224" s="147">
        <f>O224*H224</f>
        <v>0</v>
      </c>
      <c r="Q224" s="147">
        <v>0</v>
      </c>
      <c r="R224" s="147">
        <f>Q224*H224</f>
        <v>0</v>
      </c>
      <c r="S224" s="147">
        <v>0</v>
      </c>
      <c r="T224" s="148">
        <f>S224*H224</f>
        <v>0</v>
      </c>
      <c r="AR224" s="149" t="s">
        <v>226</v>
      </c>
      <c r="AT224" s="149" t="s">
        <v>221</v>
      </c>
      <c r="AU224" s="149" t="s">
        <v>96</v>
      </c>
      <c r="AY224" s="17" t="s">
        <v>219</v>
      </c>
      <c r="BE224" s="150">
        <f>IF(N224="základní",J224,0)</f>
        <v>0</v>
      </c>
      <c r="BF224" s="150">
        <f>IF(N224="snížená",J224,0)</f>
        <v>0</v>
      </c>
      <c r="BG224" s="150">
        <f>IF(N224="zákl. přenesená",J224,0)</f>
        <v>0</v>
      </c>
      <c r="BH224" s="150">
        <f>IF(N224="sníž. přenesená",J224,0)</f>
        <v>0</v>
      </c>
      <c r="BI224" s="150">
        <f>IF(N224="nulová",J224,0)</f>
        <v>0</v>
      </c>
      <c r="BJ224" s="17" t="s">
        <v>94</v>
      </c>
      <c r="BK224" s="150">
        <f>ROUND(I224*H224,2)</f>
        <v>0</v>
      </c>
      <c r="BL224" s="17" t="s">
        <v>226</v>
      </c>
      <c r="BM224" s="149" t="s">
        <v>1680</v>
      </c>
    </row>
    <row r="225" spans="2:65" s="1" customFormat="1" ht="11.25">
      <c r="B225" s="33"/>
      <c r="D225" s="179" t="s">
        <v>256</v>
      </c>
      <c r="F225" s="180" t="s">
        <v>679</v>
      </c>
      <c r="I225" s="181"/>
      <c r="L225" s="33"/>
      <c r="M225" s="182"/>
      <c r="T225" s="57"/>
      <c r="AT225" s="17" t="s">
        <v>256</v>
      </c>
      <c r="AU225" s="17" t="s">
        <v>96</v>
      </c>
    </row>
    <row r="226" spans="2:65" s="12" customFormat="1" ht="11.25">
      <c r="B226" s="151"/>
      <c r="D226" s="152" t="s">
        <v>228</v>
      </c>
      <c r="E226" s="153" t="s">
        <v>1</v>
      </c>
      <c r="F226" s="154" t="s">
        <v>680</v>
      </c>
      <c r="H226" s="153" t="s">
        <v>1</v>
      </c>
      <c r="I226" s="155"/>
      <c r="L226" s="151"/>
      <c r="M226" s="156"/>
      <c r="T226" s="157"/>
      <c r="AT226" s="153" t="s">
        <v>228</v>
      </c>
      <c r="AU226" s="153" t="s">
        <v>96</v>
      </c>
      <c r="AV226" s="12" t="s">
        <v>94</v>
      </c>
      <c r="AW226" s="12" t="s">
        <v>42</v>
      </c>
      <c r="AX226" s="12" t="s">
        <v>87</v>
      </c>
      <c r="AY226" s="153" t="s">
        <v>219</v>
      </c>
    </row>
    <row r="227" spans="2:65" s="12" customFormat="1" ht="11.25">
      <c r="B227" s="151"/>
      <c r="D227" s="152" t="s">
        <v>228</v>
      </c>
      <c r="E227" s="153" t="s">
        <v>1</v>
      </c>
      <c r="F227" s="154" t="s">
        <v>1681</v>
      </c>
      <c r="H227" s="153" t="s">
        <v>1</v>
      </c>
      <c r="I227" s="155"/>
      <c r="L227" s="151"/>
      <c r="M227" s="156"/>
      <c r="T227" s="157"/>
      <c r="AT227" s="153" t="s">
        <v>228</v>
      </c>
      <c r="AU227" s="153" t="s">
        <v>96</v>
      </c>
      <c r="AV227" s="12" t="s">
        <v>94</v>
      </c>
      <c r="AW227" s="12" t="s">
        <v>42</v>
      </c>
      <c r="AX227" s="12" t="s">
        <v>87</v>
      </c>
      <c r="AY227" s="153" t="s">
        <v>219</v>
      </c>
    </row>
    <row r="228" spans="2:65" s="12" customFormat="1" ht="11.25">
      <c r="B228" s="151"/>
      <c r="D228" s="152" t="s">
        <v>228</v>
      </c>
      <c r="E228" s="153" t="s">
        <v>1</v>
      </c>
      <c r="F228" s="154" t="s">
        <v>1682</v>
      </c>
      <c r="H228" s="153" t="s">
        <v>1</v>
      </c>
      <c r="I228" s="155"/>
      <c r="L228" s="151"/>
      <c r="M228" s="156"/>
      <c r="T228" s="157"/>
      <c r="AT228" s="153" t="s">
        <v>228</v>
      </c>
      <c r="AU228" s="153" t="s">
        <v>96</v>
      </c>
      <c r="AV228" s="12" t="s">
        <v>94</v>
      </c>
      <c r="AW228" s="12" t="s">
        <v>42</v>
      </c>
      <c r="AX228" s="12" t="s">
        <v>87</v>
      </c>
      <c r="AY228" s="153" t="s">
        <v>219</v>
      </c>
    </row>
    <row r="229" spans="2:65" s="14" customFormat="1" ht="11.25">
      <c r="B229" s="165"/>
      <c r="D229" s="152" t="s">
        <v>228</v>
      </c>
      <c r="E229" s="166" t="s">
        <v>1</v>
      </c>
      <c r="F229" s="167" t="s">
        <v>1683</v>
      </c>
      <c r="H229" s="168">
        <v>25.2</v>
      </c>
      <c r="I229" s="169"/>
      <c r="L229" s="165"/>
      <c r="M229" s="170"/>
      <c r="T229" s="171"/>
      <c r="AT229" s="166" t="s">
        <v>228</v>
      </c>
      <c r="AU229" s="166" t="s">
        <v>96</v>
      </c>
      <c r="AV229" s="14" t="s">
        <v>96</v>
      </c>
      <c r="AW229" s="14" t="s">
        <v>42</v>
      </c>
      <c r="AX229" s="14" t="s">
        <v>87</v>
      </c>
      <c r="AY229" s="166" t="s">
        <v>219</v>
      </c>
    </row>
    <row r="230" spans="2:65" s="14" customFormat="1" ht="11.25">
      <c r="B230" s="165"/>
      <c r="D230" s="152" t="s">
        <v>228</v>
      </c>
      <c r="E230" s="166" t="s">
        <v>1</v>
      </c>
      <c r="F230" s="167" t="s">
        <v>1684</v>
      </c>
      <c r="H230" s="168">
        <v>6</v>
      </c>
      <c r="I230" s="169"/>
      <c r="L230" s="165"/>
      <c r="M230" s="170"/>
      <c r="T230" s="171"/>
      <c r="AT230" s="166" t="s">
        <v>228</v>
      </c>
      <c r="AU230" s="166" t="s">
        <v>96</v>
      </c>
      <c r="AV230" s="14" t="s">
        <v>96</v>
      </c>
      <c r="AW230" s="14" t="s">
        <v>42</v>
      </c>
      <c r="AX230" s="14" t="s">
        <v>87</v>
      </c>
      <c r="AY230" s="166" t="s">
        <v>219</v>
      </c>
    </row>
    <row r="231" spans="2:65" s="13" customFormat="1" ht="11.25">
      <c r="B231" s="158"/>
      <c r="D231" s="152" t="s">
        <v>228</v>
      </c>
      <c r="E231" s="159" t="s">
        <v>1525</v>
      </c>
      <c r="F231" s="160" t="s">
        <v>703</v>
      </c>
      <c r="H231" s="161">
        <v>31.2</v>
      </c>
      <c r="I231" s="162"/>
      <c r="L231" s="158"/>
      <c r="M231" s="163"/>
      <c r="T231" s="164"/>
      <c r="AT231" s="159" t="s">
        <v>228</v>
      </c>
      <c r="AU231" s="159" t="s">
        <v>96</v>
      </c>
      <c r="AV231" s="13" t="s">
        <v>236</v>
      </c>
      <c r="AW231" s="13" t="s">
        <v>42</v>
      </c>
      <c r="AX231" s="13" t="s">
        <v>87</v>
      </c>
      <c r="AY231" s="159" t="s">
        <v>219</v>
      </c>
    </row>
    <row r="232" spans="2:65" s="12" customFormat="1" ht="11.25">
      <c r="B232" s="151"/>
      <c r="D232" s="152" t="s">
        <v>228</v>
      </c>
      <c r="E232" s="153" t="s">
        <v>1</v>
      </c>
      <c r="F232" s="154" t="s">
        <v>924</v>
      </c>
      <c r="H232" s="153" t="s">
        <v>1</v>
      </c>
      <c r="I232" s="155"/>
      <c r="L232" s="151"/>
      <c r="M232" s="156"/>
      <c r="T232" s="157"/>
      <c r="AT232" s="153" t="s">
        <v>228</v>
      </c>
      <c r="AU232" s="153" t="s">
        <v>96</v>
      </c>
      <c r="AV232" s="12" t="s">
        <v>94</v>
      </c>
      <c r="AW232" s="12" t="s">
        <v>42</v>
      </c>
      <c r="AX232" s="12" t="s">
        <v>87</v>
      </c>
      <c r="AY232" s="153" t="s">
        <v>219</v>
      </c>
    </row>
    <row r="233" spans="2:65" s="14" customFormat="1" ht="11.25">
      <c r="B233" s="165"/>
      <c r="D233" s="152" t="s">
        <v>228</v>
      </c>
      <c r="E233" s="166" t="s">
        <v>1</v>
      </c>
      <c r="F233" s="167" t="s">
        <v>1685</v>
      </c>
      <c r="H233" s="168">
        <v>6.24</v>
      </c>
      <c r="I233" s="169"/>
      <c r="L233" s="165"/>
      <c r="M233" s="170"/>
      <c r="T233" s="171"/>
      <c r="AT233" s="166" t="s">
        <v>228</v>
      </c>
      <c r="AU233" s="166" t="s">
        <v>96</v>
      </c>
      <c r="AV233" s="14" t="s">
        <v>96</v>
      </c>
      <c r="AW233" s="14" t="s">
        <v>42</v>
      </c>
      <c r="AX233" s="14" t="s">
        <v>87</v>
      </c>
      <c r="AY233" s="166" t="s">
        <v>219</v>
      </c>
    </row>
    <row r="234" spans="2:65" s="15" customFormat="1" ht="11.25">
      <c r="B234" s="172"/>
      <c r="D234" s="152" t="s">
        <v>228</v>
      </c>
      <c r="E234" s="173" t="s">
        <v>1488</v>
      </c>
      <c r="F234" s="174" t="s">
        <v>262</v>
      </c>
      <c r="H234" s="175">
        <v>37.44</v>
      </c>
      <c r="I234" s="176"/>
      <c r="L234" s="172"/>
      <c r="M234" s="177"/>
      <c r="T234" s="178"/>
      <c r="AT234" s="173" t="s">
        <v>228</v>
      </c>
      <c r="AU234" s="173" t="s">
        <v>96</v>
      </c>
      <c r="AV234" s="15" t="s">
        <v>226</v>
      </c>
      <c r="AW234" s="15" t="s">
        <v>42</v>
      </c>
      <c r="AX234" s="15" t="s">
        <v>94</v>
      </c>
      <c r="AY234" s="173" t="s">
        <v>219</v>
      </c>
    </row>
    <row r="235" spans="2:65" s="1" customFormat="1" ht="21.75" customHeight="1">
      <c r="B235" s="33"/>
      <c r="C235" s="138" t="s">
        <v>352</v>
      </c>
      <c r="D235" s="138" t="s">
        <v>221</v>
      </c>
      <c r="E235" s="139" t="s">
        <v>706</v>
      </c>
      <c r="F235" s="140" t="s">
        <v>707</v>
      </c>
      <c r="G235" s="141" t="s">
        <v>272</v>
      </c>
      <c r="H235" s="142">
        <v>0.51200000000000001</v>
      </c>
      <c r="I235" s="143"/>
      <c r="J235" s="144">
        <f>ROUND(I235*H235,2)</f>
        <v>0</v>
      </c>
      <c r="K235" s="140" t="s">
        <v>254</v>
      </c>
      <c r="L235" s="33"/>
      <c r="M235" s="145" t="s">
        <v>1</v>
      </c>
      <c r="N235" s="146" t="s">
        <v>52</v>
      </c>
      <c r="P235" s="147">
        <f>O235*H235</f>
        <v>0</v>
      </c>
      <c r="Q235" s="147">
        <v>0</v>
      </c>
      <c r="R235" s="147">
        <f>Q235*H235</f>
        <v>0</v>
      </c>
      <c r="S235" s="147">
        <v>0</v>
      </c>
      <c r="T235" s="148">
        <f>S235*H235</f>
        <v>0</v>
      </c>
      <c r="AR235" s="149" t="s">
        <v>226</v>
      </c>
      <c r="AT235" s="149" t="s">
        <v>221</v>
      </c>
      <c r="AU235" s="149" t="s">
        <v>96</v>
      </c>
      <c r="AY235" s="17" t="s">
        <v>219</v>
      </c>
      <c r="BE235" s="150">
        <f>IF(N235="základní",J235,0)</f>
        <v>0</v>
      </c>
      <c r="BF235" s="150">
        <f>IF(N235="snížená",J235,0)</f>
        <v>0</v>
      </c>
      <c r="BG235" s="150">
        <f>IF(N235="zákl. přenesená",J235,0)</f>
        <v>0</v>
      </c>
      <c r="BH235" s="150">
        <f>IF(N235="sníž. přenesená",J235,0)</f>
        <v>0</v>
      </c>
      <c r="BI235" s="150">
        <f>IF(N235="nulová",J235,0)</f>
        <v>0</v>
      </c>
      <c r="BJ235" s="17" t="s">
        <v>94</v>
      </c>
      <c r="BK235" s="150">
        <f>ROUND(I235*H235,2)</f>
        <v>0</v>
      </c>
      <c r="BL235" s="17" t="s">
        <v>226</v>
      </c>
      <c r="BM235" s="149" t="s">
        <v>1686</v>
      </c>
    </row>
    <row r="236" spans="2:65" s="1" customFormat="1" ht="11.25">
      <c r="B236" s="33"/>
      <c r="D236" s="179" t="s">
        <v>256</v>
      </c>
      <c r="F236" s="180" t="s">
        <v>709</v>
      </c>
      <c r="I236" s="181"/>
      <c r="L236" s="33"/>
      <c r="M236" s="182"/>
      <c r="T236" s="57"/>
      <c r="AT236" s="17" t="s">
        <v>256</v>
      </c>
      <c r="AU236" s="17" t="s">
        <v>96</v>
      </c>
    </row>
    <row r="237" spans="2:65" s="12" customFormat="1" ht="11.25">
      <c r="B237" s="151"/>
      <c r="D237" s="152" t="s">
        <v>228</v>
      </c>
      <c r="E237" s="153" t="s">
        <v>1</v>
      </c>
      <c r="F237" s="154" t="s">
        <v>1687</v>
      </c>
      <c r="H237" s="153" t="s">
        <v>1</v>
      </c>
      <c r="I237" s="155"/>
      <c r="L237" s="151"/>
      <c r="M237" s="156"/>
      <c r="T237" s="157"/>
      <c r="AT237" s="153" t="s">
        <v>228</v>
      </c>
      <c r="AU237" s="153" t="s">
        <v>96</v>
      </c>
      <c r="AV237" s="12" t="s">
        <v>94</v>
      </c>
      <c r="AW237" s="12" t="s">
        <v>42</v>
      </c>
      <c r="AX237" s="12" t="s">
        <v>87</v>
      </c>
      <c r="AY237" s="153" t="s">
        <v>219</v>
      </c>
    </row>
    <row r="238" spans="2:65" s="12" customFormat="1" ht="11.25">
      <c r="B238" s="151"/>
      <c r="D238" s="152" t="s">
        <v>228</v>
      </c>
      <c r="E238" s="153" t="s">
        <v>1</v>
      </c>
      <c r="F238" s="154" t="s">
        <v>1688</v>
      </c>
      <c r="H238" s="153" t="s">
        <v>1</v>
      </c>
      <c r="I238" s="155"/>
      <c r="L238" s="151"/>
      <c r="M238" s="156"/>
      <c r="T238" s="157"/>
      <c r="AT238" s="153" t="s">
        <v>228</v>
      </c>
      <c r="AU238" s="153" t="s">
        <v>96</v>
      </c>
      <c r="AV238" s="12" t="s">
        <v>94</v>
      </c>
      <c r="AW238" s="12" t="s">
        <v>42</v>
      </c>
      <c r="AX238" s="12" t="s">
        <v>87</v>
      </c>
      <c r="AY238" s="153" t="s">
        <v>219</v>
      </c>
    </row>
    <row r="239" spans="2:65" s="14" customFormat="1" ht="11.25">
      <c r="B239" s="165"/>
      <c r="D239" s="152" t="s">
        <v>228</v>
      </c>
      <c r="E239" s="166" t="s">
        <v>1</v>
      </c>
      <c r="F239" s="167" t="s">
        <v>1689</v>
      </c>
      <c r="H239" s="168">
        <v>0.51200000000000001</v>
      </c>
      <c r="I239" s="169"/>
      <c r="L239" s="165"/>
      <c r="M239" s="170"/>
      <c r="T239" s="171"/>
      <c r="AT239" s="166" t="s">
        <v>228</v>
      </c>
      <c r="AU239" s="166" t="s">
        <v>96</v>
      </c>
      <c r="AV239" s="14" t="s">
        <v>96</v>
      </c>
      <c r="AW239" s="14" t="s">
        <v>42</v>
      </c>
      <c r="AX239" s="14" t="s">
        <v>87</v>
      </c>
      <c r="AY239" s="166" t="s">
        <v>219</v>
      </c>
    </row>
    <row r="240" spans="2:65" s="15" customFormat="1" ht="11.25">
      <c r="B240" s="172"/>
      <c r="D240" s="152" t="s">
        <v>228</v>
      </c>
      <c r="E240" s="173" t="s">
        <v>1549</v>
      </c>
      <c r="F240" s="174" t="s">
        <v>262</v>
      </c>
      <c r="H240" s="175">
        <v>0.51200000000000001</v>
      </c>
      <c r="I240" s="176"/>
      <c r="L240" s="172"/>
      <c r="M240" s="177"/>
      <c r="T240" s="178"/>
      <c r="AT240" s="173" t="s">
        <v>228</v>
      </c>
      <c r="AU240" s="173" t="s">
        <v>96</v>
      </c>
      <c r="AV240" s="15" t="s">
        <v>226</v>
      </c>
      <c r="AW240" s="15" t="s">
        <v>42</v>
      </c>
      <c r="AX240" s="15" t="s">
        <v>94</v>
      </c>
      <c r="AY240" s="173" t="s">
        <v>219</v>
      </c>
    </row>
    <row r="241" spans="2:65" s="1" customFormat="1" ht="21.75" customHeight="1">
      <c r="B241" s="33"/>
      <c r="C241" s="138" t="s">
        <v>359</v>
      </c>
      <c r="D241" s="138" t="s">
        <v>221</v>
      </c>
      <c r="E241" s="139" t="s">
        <v>1690</v>
      </c>
      <c r="F241" s="140" t="s">
        <v>1691</v>
      </c>
      <c r="G241" s="141" t="s">
        <v>272</v>
      </c>
      <c r="H241" s="142">
        <v>7.968</v>
      </c>
      <c r="I241" s="143"/>
      <c r="J241" s="144">
        <f>ROUND(I241*H241,2)</f>
        <v>0</v>
      </c>
      <c r="K241" s="140" t="s">
        <v>254</v>
      </c>
      <c r="L241" s="33"/>
      <c r="M241" s="145" t="s">
        <v>1</v>
      </c>
      <c r="N241" s="146" t="s">
        <v>52</v>
      </c>
      <c r="P241" s="147">
        <f>O241*H241</f>
        <v>0</v>
      </c>
      <c r="Q241" s="147">
        <v>0</v>
      </c>
      <c r="R241" s="147">
        <f>Q241*H241</f>
        <v>0</v>
      </c>
      <c r="S241" s="147">
        <v>0</v>
      </c>
      <c r="T241" s="148">
        <f>S241*H241</f>
        <v>0</v>
      </c>
      <c r="AR241" s="149" t="s">
        <v>226</v>
      </c>
      <c r="AT241" s="149" t="s">
        <v>221</v>
      </c>
      <c r="AU241" s="149" t="s">
        <v>96</v>
      </c>
      <c r="AY241" s="17" t="s">
        <v>219</v>
      </c>
      <c r="BE241" s="150">
        <f>IF(N241="základní",J241,0)</f>
        <v>0</v>
      </c>
      <c r="BF241" s="150">
        <f>IF(N241="snížená",J241,0)</f>
        <v>0</v>
      </c>
      <c r="BG241" s="150">
        <f>IF(N241="zákl. přenesená",J241,0)</f>
        <v>0</v>
      </c>
      <c r="BH241" s="150">
        <f>IF(N241="sníž. přenesená",J241,0)</f>
        <v>0</v>
      </c>
      <c r="BI241" s="150">
        <f>IF(N241="nulová",J241,0)</f>
        <v>0</v>
      </c>
      <c r="BJ241" s="17" t="s">
        <v>94</v>
      </c>
      <c r="BK241" s="150">
        <f>ROUND(I241*H241,2)</f>
        <v>0</v>
      </c>
      <c r="BL241" s="17" t="s">
        <v>226</v>
      </c>
      <c r="BM241" s="149" t="s">
        <v>1692</v>
      </c>
    </row>
    <row r="242" spans="2:65" s="1" customFormat="1" ht="11.25">
      <c r="B242" s="33"/>
      <c r="D242" s="179" t="s">
        <v>256</v>
      </c>
      <c r="F242" s="180" t="s">
        <v>1693</v>
      </c>
      <c r="I242" s="181"/>
      <c r="L242" s="33"/>
      <c r="M242" s="182"/>
      <c r="T242" s="57"/>
      <c r="AT242" s="17" t="s">
        <v>256</v>
      </c>
      <c r="AU242" s="17" t="s">
        <v>96</v>
      </c>
    </row>
    <row r="243" spans="2:65" s="12" customFormat="1" ht="11.25">
      <c r="B243" s="151"/>
      <c r="D243" s="152" t="s">
        <v>228</v>
      </c>
      <c r="E243" s="153" t="s">
        <v>1</v>
      </c>
      <c r="F243" s="154" t="s">
        <v>1687</v>
      </c>
      <c r="H243" s="153" t="s">
        <v>1</v>
      </c>
      <c r="I243" s="155"/>
      <c r="L243" s="151"/>
      <c r="M243" s="156"/>
      <c r="T243" s="157"/>
      <c r="AT243" s="153" t="s">
        <v>228</v>
      </c>
      <c r="AU243" s="153" t="s">
        <v>96</v>
      </c>
      <c r="AV243" s="12" t="s">
        <v>94</v>
      </c>
      <c r="AW243" s="12" t="s">
        <v>42</v>
      </c>
      <c r="AX243" s="12" t="s">
        <v>87</v>
      </c>
      <c r="AY243" s="153" t="s">
        <v>219</v>
      </c>
    </row>
    <row r="244" spans="2:65" s="12" customFormat="1" ht="11.25">
      <c r="B244" s="151"/>
      <c r="D244" s="152" t="s">
        <v>228</v>
      </c>
      <c r="E244" s="153" t="s">
        <v>1</v>
      </c>
      <c r="F244" s="154" t="s">
        <v>1694</v>
      </c>
      <c r="H244" s="153" t="s">
        <v>1</v>
      </c>
      <c r="I244" s="155"/>
      <c r="L244" s="151"/>
      <c r="M244" s="156"/>
      <c r="T244" s="157"/>
      <c r="AT244" s="153" t="s">
        <v>228</v>
      </c>
      <c r="AU244" s="153" t="s">
        <v>96</v>
      </c>
      <c r="AV244" s="12" t="s">
        <v>94</v>
      </c>
      <c r="AW244" s="12" t="s">
        <v>42</v>
      </c>
      <c r="AX244" s="12" t="s">
        <v>87</v>
      </c>
      <c r="AY244" s="153" t="s">
        <v>219</v>
      </c>
    </row>
    <row r="245" spans="2:65" s="12" customFormat="1" ht="11.25">
      <c r="B245" s="151"/>
      <c r="D245" s="152" t="s">
        <v>228</v>
      </c>
      <c r="E245" s="153" t="s">
        <v>1</v>
      </c>
      <c r="F245" s="154" t="s">
        <v>1695</v>
      </c>
      <c r="H245" s="153" t="s">
        <v>1</v>
      </c>
      <c r="I245" s="155"/>
      <c r="L245" s="151"/>
      <c r="M245" s="156"/>
      <c r="T245" s="157"/>
      <c r="AT245" s="153" t="s">
        <v>228</v>
      </c>
      <c r="AU245" s="153" t="s">
        <v>96</v>
      </c>
      <c r="AV245" s="12" t="s">
        <v>94</v>
      </c>
      <c r="AW245" s="12" t="s">
        <v>42</v>
      </c>
      <c r="AX245" s="12" t="s">
        <v>87</v>
      </c>
      <c r="AY245" s="153" t="s">
        <v>219</v>
      </c>
    </row>
    <row r="246" spans="2:65" s="14" customFormat="1" ht="11.25">
      <c r="B246" s="165"/>
      <c r="D246" s="152" t="s">
        <v>228</v>
      </c>
      <c r="E246" s="166" t="s">
        <v>1</v>
      </c>
      <c r="F246" s="167" t="s">
        <v>1696</v>
      </c>
      <c r="H246" s="168">
        <v>8.48</v>
      </c>
      <c r="I246" s="169"/>
      <c r="L246" s="165"/>
      <c r="M246" s="170"/>
      <c r="T246" s="171"/>
      <c r="AT246" s="166" t="s">
        <v>228</v>
      </c>
      <c r="AU246" s="166" t="s">
        <v>96</v>
      </c>
      <c r="AV246" s="14" t="s">
        <v>96</v>
      </c>
      <c r="AW246" s="14" t="s">
        <v>42</v>
      </c>
      <c r="AX246" s="14" t="s">
        <v>87</v>
      </c>
      <c r="AY246" s="166" t="s">
        <v>219</v>
      </c>
    </row>
    <row r="247" spans="2:65" s="13" customFormat="1" ht="11.25">
      <c r="B247" s="158"/>
      <c r="D247" s="152" t="s">
        <v>228</v>
      </c>
      <c r="E247" s="159" t="s">
        <v>1697</v>
      </c>
      <c r="F247" s="160" t="s">
        <v>1698</v>
      </c>
      <c r="H247" s="161">
        <v>8.48</v>
      </c>
      <c r="I247" s="162"/>
      <c r="L247" s="158"/>
      <c r="M247" s="163"/>
      <c r="T247" s="164"/>
      <c r="AT247" s="159" t="s">
        <v>228</v>
      </c>
      <c r="AU247" s="159" t="s">
        <v>96</v>
      </c>
      <c r="AV247" s="13" t="s">
        <v>236</v>
      </c>
      <c r="AW247" s="13" t="s">
        <v>42</v>
      </c>
      <c r="AX247" s="13" t="s">
        <v>87</v>
      </c>
      <c r="AY247" s="159" t="s">
        <v>219</v>
      </c>
    </row>
    <row r="248" spans="2:65" s="12" customFormat="1" ht="11.25">
      <c r="B248" s="151"/>
      <c r="D248" s="152" t="s">
        <v>228</v>
      </c>
      <c r="E248" s="153" t="s">
        <v>1</v>
      </c>
      <c r="F248" s="154" t="s">
        <v>1699</v>
      </c>
      <c r="H248" s="153" t="s">
        <v>1</v>
      </c>
      <c r="I248" s="155"/>
      <c r="L248" s="151"/>
      <c r="M248" s="156"/>
      <c r="T248" s="157"/>
      <c r="AT248" s="153" t="s">
        <v>228</v>
      </c>
      <c r="AU248" s="153" t="s">
        <v>96</v>
      </c>
      <c r="AV248" s="12" t="s">
        <v>94</v>
      </c>
      <c r="AW248" s="12" t="s">
        <v>42</v>
      </c>
      <c r="AX248" s="12" t="s">
        <v>87</v>
      </c>
      <c r="AY248" s="153" t="s">
        <v>219</v>
      </c>
    </row>
    <row r="249" spans="2:65" s="14" customFormat="1" ht="11.25">
      <c r="B249" s="165"/>
      <c r="D249" s="152" t="s">
        <v>228</v>
      </c>
      <c r="E249" s="166" t="s">
        <v>1</v>
      </c>
      <c r="F249" s="167" t="s">
        <v>1700</v>
      </c>
      <c r="H249" s="168">
        <v>-0.51200000000000001</v>
      </c>
      <c r="I249" s="169"/>
      <c r="L249" s="165"/>
      <c r="M249" s="170"/>
      <c r="T249" s="171"/>
      <c r="AT249" s="166" t="s">
        <v>228</v>
      </c>
      <c r="AU249" s="166" t="s">
        <v>96</v>
      </c>
      <c r="AV249" s="14" t="s">
        <v>96</v>
      </c>
      <c r="AW249" s="14" t="s">
        <v>42</v>
      </c>
      <c r="AX249" s="14" t="s">
        <v>87</v>
      </c>
      <c r="AY249" s="166" t="s">
        <v>219</v>
      </c>
    </row>
    <row r="250" spans="2:65" s="15" customFormat="1" ht="11.25">
      <c r="B250" s="172"/>
      <c r="D250" s="152" t="s">
        <v>228</v>
      </c>
      <c r="E250" s="173" t="s">
        <v>1568</v>
      </c>
      <c r="F250" s="174" t="s">
        <v>262</v>
      </c>
      <c r="H250" s="175">
        <v>7.968</v>
      </c>
      <c r="I250" s="176"/>
      <c r="L250" s="172"/>
      <c r="M250" s="177"/>
      <c r="T250" s="178"/>
      <c r="AT250" s="173" t="s">
        <v>228</v>
      </c>
      <c r="AU250" s="173" t="s">
        <v>96</v>
      </c>
      <c r="AV250" s="15" t="s">
        <v>226</v>
      </c>
      <c r="AW250" s="15" t="s">
        <v>42</v>
      </c>
      <c r="AX250" s="15" t="s">
        <v>94</v>
      </c>
      <c r="AY250" s="173" t="s">
        <v>219</v>
      </c>
    </row>
    <row r="251" spans="2:65" s="1" customFormat="1" ht="16.5" customHeight="1">
      <c r="B251" s="33"/>
      <c r="C251" s="138" t="s">
        <v>366</v>
      </c>
      <c r="D251" s="138" t="s">
        <v>221</v>
      </c>
      <c r="E251" s="139" t="s">
        <v>1220</v>
      </c>
      <c r="F251" s="140" t="s">
        <v>1221</v>
      </c>
      <c r="G251" s="141" t="s">
        <v>272</v>
      </c>
      <c r="H251" s="142">
        <v>0.64</v>
      </c>
      <c r="I251" s="143"/>
      <c r="J251" s="144">
        <f>ROUND(I251*H251,2)</f>
        <v>0</v>
      </c>
      <c r="K251" s="140" t="s">
        <v>254</v>
      </c>
      <c r="L251" s="33"/>
      <c r="M251" s="145" t="s">
        <v>1</v>
      </c>
      <c r="N251" s="146" t="s">
        <v>52</v>
      </c>
      <c r="P251" s="147">
        <f>O251*H251</f>
        <v>0</v>
      </c>
      <c r="Q251" s="147">
        <v>0</v>
      </c>
      <c r="R251" s="147">
        <f>Q251*H251</f>
        <v>0</v>
      </c>
      <c r="S251" s="147">
        <v>0</v>
      </c>
      <c r="T251" s="148">
        <f>S251*H251</f>
        <v>0</v>
      </c>
      <c r="AR251" s="149" t="s">
        <v>226</v>
      </c>
      <c r="AT251" s="149" t="s">
        <v>221</v>
      </c>
      <c r="AU251" s="149" t="s">
        <v>96</v>
      </c>
      <c r="AY251" s="17" t="s">
        <v>219</v>
      </c>
      <c r="BE251" s="150">
        <f>IF(N251="základní",J251,0)</f>
        <v>0</v>
      </c>
      <c r="BF251" s="150">
        <f>IF(N251="snížená",J251,0)</f>
        <v>0</v>
      </c>
      <c r="BG251" s="150">
        <f>IF(N251="zákl. přenesená",J251,0)</f>
        <v>0</v>
      </c>
      <c r="BH251" s="150">
        <f>IF(N251="sníž. přenesená",J251,0)</f>
        <v>0</v>
      </c>
      <c r="BI251" s="150">
        <f>IF(N251="nulová",J251,0)</f>
        <v>0</v>
      </c>
      <c r="BJ251" s="17" t="s">
        <v>94</v>
      </c>
      <c r="BK251" s="150">
        <f>ROUND(I251*H251,2)</f>
        <v>0</v>
      </c>
      <c r="BL251" s="17" t="s">
        <v>226</v>
      </c>
      <c r="BM251" s="149" t="s">
        <v>1701</v>
      </c>
    </row>
    <row r="252" spans="2:65" s="1" customFormat="1" ht="11.25">
      <c r="B252" s="33"/>
      <c r="D252" s="179" t="s">
        <v>256</v>
      </c>
      <c r="F252" s="180" t="s">
        <v>1223</v>
      </c>
      <c r="I252" s="181"/>
      <c r="L252" s="33"/>
      <c r="M252" s="182"/>
      <c r="T252" s="57"/>
      <c r="AT252" s="17" t="s">
        <v>256</v>
      </c>
      <c r="AU252" s="17" t="s">
        <v>96</v>
      </c>
    </row>
    <row r="253" spans="2:65" s="12" customFormat="1" ht="11.25">
      <c r="B253" s="151"/>
      <c r="D253" s="152" t="s">
        <v>228</v>
      </c>
      <c r="E253" s="153" t="s">
        <v>1</v>
      </c>
      <c r="F253" s="154" t="s">
        <v>1702</v>
      </c>
      <c r="H253" s="153" t="s">
        <v>1</v>
      </c>
      <c r="I253" s="155"/>
      <c r="L253" s="151"/>
      <c r="M253" s="156"/>
      <c r="T253" s="157"/>
      <c r="AT253" s="153" t="s">
        <v>228</v>
      </c>
      <c r="AU253" s="153" t="s">
        <v>96</v>
      </c>
      <c r="AV253" s="12" t="s">
        <v>94</v>
      </c>
      <c r="AW253" s="12" t="s">
        <v>42</v>
      </c>
      <c r="AX253" s="12" t="s">
        <v>87</v>
      </c>
      <c r="AY253" s="153" t="s">
        <v>219</v>
      </c>
    </row>
    <row r="254" spans="2:65" s="12" customFormat="1" ht="11.25">
      <c r="B254" s="151"/>
      <c r="D254" s="152" t="s">
        <v>228</v>
      </c>
      <c r="E254" s="153" t="s">
        <v>1</v>
      </c>
      <c r="F254" s="154" t="s">
        <v>1687</v>
      </c>
      <c r="H254" s="153" t="s">
        <v>1</v>
      </c>
      <c r="I254" s="155"/>
      <c r="L254" s="151"/>
      <c r="M254" s="156"/>
      <c r="T254" s="157"/>
      <c r="AT254" s="153" t="s">
        <v>228</v>
      </c>
      <c r="AU254" s="153" t="s">
        <v>96</v>
      </c>
      <c r="AV254" s="12" t="s">
        <v>94</v>
      </c>
      <c r="AW254" s="12" t="s">
        <v>42</v>
      </c>
      <c r="AX254" s="12" t="s">
        <v>87</v>
      </c>
      <c r="AY254" s="153" t="s">
        <v>219</v>
      </c>
    </row>
    <row r="255" spans="2:65" s="12" customFormat="1" ht="11.25">
      <c r="B255" s="151"/>
      <c r="D255" s="152" t="s">
        <v>228</v>
      </c>
      <c r="E255" s="153" t="s">
        <v>1</v>
      </c>
      <c r="F255" s="154" t="s">
        <v>1703</v>
      </c>
      <c r="H255" s="153" t="s">
        <v>1</v>
      </c>
      <c r="I255" s="155"/>
      <c r="L255" s="151"/>
      <c r="M255" s="156"/>
      <c r="T255" s="157"/>
      <c r="AT255" s="153" t="s">
        <v>228</v>
      </c>
      <c r="AU255" s="153" t="s">
        <v>96</v>
      </c>
      <c r="AV255" s="12" t="s">
        <v>94</v>
      </c>
      <c r="AW255" s="12" t="s">
        <v>42</v>
      </c>
      <c r="AX255" s="12" t="s">
        <v>87</v>
      </c>
      <c r="AY255" s="153" t="s">
        <v>219</v>
      </c>
    </row>
    <row r="256" spans="2:65" s="14" customFormat="1" ht="11.25">
      <c r="B256" s="165"/>
      <c r="D256" s="152" t="s">
        <v>228</v>
      </c>
      <c r="E256" s="166" t="s">
        <v>1</v>
      </c>
      <c r="F256" s="167" t="s">
        <v>1704</v>
      </c>
      <c r="H256" s="168">
        <v>0.48</v>
      </c>
      <c r="I256" s="169"/>
      <c r="L256" s="165"/>
      <c r="M256" s="170"/>
      <c r="T256" s="171"/>
      <c r="AT256" s="166" t="s">
        <v>228</v>
      </c>
      <c r="AU256" s="166" t="s">
        <v>96</v>
      </c>
      <c r="AV256" s="14" t="s">
        <v>96</v>
      </c>
      <c r="AW256" s="14" t="s">
        <v>42</v>
      </c>
      <c r="AX256" s="14" t="s">
        <v>87</v>
      </c>
      <c r="AY256" s="166" t="s">
        <v>219</v>
      </c>
    </row>
    <row r="257" spans="2:65" s="14" customFormat="1" ht="11.25">
      <c r="B257" s="165"/>
      <c r="D257" s="152" t="s">
        <v>228</v>
      </c>
      <c r="E257" s="166" t="s">
        <v>1</v>
      </c>
      <c r="F257" s="167" t="s">
        <v>1705</v>
      </c>
      <c r="H257" s="168">
        <v>0.16</v>
      </c>
      <c r="I257" s="169"/>
      <c r="L257" s="165"/>
      <c r="M257" s="170"/>
      <c r="T257" s="171"/>
      <c r="AT257" s="166" t="s">
        <v>228</v>
      </c>
      <c r="AU257" s="166" t="s">
        <v>96</v>
      </c>
      <c r="AV257" s="14" t="s">
        <v>96</v>
      </c>
      <c r="AW257" s="14" t="s">
        <v>42</v>
      </c>
      <c r="AX257" s="14" t="s">
        <v>87</v>
      </c>
      <c r="AY257" s="166" t="s">
        <v>219</v>
      </c>
    </row>
    <row r="258" spans="2:65" s="13" customFormat="1" ht="11.25">
      <c r="B258" s="158"/>
      <c r="D258" s="152" t="s">
        <v>228</v>
      </c>
      <c r="E258" s="159" t="s">
        <v>1496</v>
      </c>
      <c r="F258" s="160" t="s">
        <v>242</v>
      </c>
      <c r="H258" s="161">
        <v>0.64</v>
      </c>
      <c r="I258" s="162"/>
      <c r="L258" s="158"/>
      <c r="M258" s="163"/>
      <c r="T258" s="164"/>
      <c r="AT258" s="159" t="s">
        <v>228</v>
      </c>
      <c r="AU258" s="159" t="s">
        <v>96</v>
      </c>
      <c r="AV258" s="13" t="s">
        <v>236</v>
      </c>
      <c r="AW258" s="13" t="s">
        <v>42</v>
      </c>
      <c r="AX258" s="13" t="s">
        <v>87</v>
      </c>
      <c r="AY258" s="159" t="s">
        <v>219</v>
      </c>
    </row>
    <row r="259" spans="2:65" s="15" customFormat="1" ht="11.25">
      <c r="B259" s="172"/>
      <c r="D259" s="152" t="s">
        <v>228</v>
      </c>
      <c r="E259" s="173" t="s">
        <v>1706</v>
      </c>
      <c r="F259" s="174" t="s">
        <v>1707</v>
      </c>
      <c r="H259" s="175">
        <v>0.64</v>
      </c>
      <c r="I259" s="176"/>
      <c r="L259" s="172"/>
      <c r="M259" s="177"/>
      <c r="T259" s="178"/>
      <c r="AT259" s="173" t="s">
        <v>228</v>
      </c>
      <c r="AU259" s="173" t="s">
        <v>96</v>
      </c>
      <c r="AV259" s="15" t="s">
        <v>226</v>
      </c>
      <c r="AW259" s="15" t="s">
        <v>4</v>
      </c>
      <c r="AX259" s="15" t="s">
        <v>94</v>
      </c>
      <c r="AY259" s="173" t="s">
        <v>219</v>
      </c>
    </row>
    <row r="260" spans="2:65" s="1" customFormat="1" ht="24.2" customHeight="1">
      <c r="B260" s="33"/>
      <c r="C260" s="138" t="s">
        <v>373</v>
      </c>
      <c r="D260" s="138" t="s">
        <v>221</v>
      </c>
      <c r="E260" s="139" t="s">
        <v>1708</v>
      </c>
      <c r="F260" s="140" t="s">
        <v>1709</v>
      </c>
      <c r="G260" s="141" t="s">
        <v>272</v>
      </c>
      <c r="H260" s="142">
        <v>1.1000000000000001</v>
      </c>
      <c r="I260" s="143"/>
      <c r="J260" s="144">
        <f>ROUND(I260*H260,2)</f>
        <v>0</v>
      </c>
      <c r="K260" s="140" t="s">
        <v>225</v>
      </c>
      <c r="L260" s="33"/>
      <c r="M260" s="145" t="s">
        <v>1</v>
      </c>
      <c r="N260" s="146" t="s">
        <v>52</v>
      </c>
      <c r="P260" s="147">
        <f>O260*H260</f>
        <v>0</v>
      </c>
      <c r="Q260" s="147">
        <v>0</v>
      </c>
      <c r="R260" s="147">
        <f>Q260*H260</f>
        <v>0</v>
      </c>
      <c r="S260" s="147">
        <v>0</v>
      </c>
      <c r="T260" s="148">
        <f>S260*H260</f>
        <v>0</v>
      </c>
      <c r="AR260" s="149" t="s">
        <v>226</v>
      </c>
      <c r="AT260" s="149" t="s">
        <v>221</v>
      </c>
      <c r="AU260" s="149" t="s">
        <v>96</v>
      </c>
      <c r="AY260" s="17" t="s">
        <v>219</v>
      </c>
      <c r="BE260" s="150">
        <f>IF(N260="základní",J260,0)</f>
        <v>0</v>
      </c>
      <c r="BF260" s="150">
        <f>IF(N260="snížená",J260,0)</f>
        <v>0</v>
      </c>
      <c r="BG260" s="150">
        <f>IF(N260="zákl. přenesená",J260,0)</f>
        <v>0</v>
      </c>
      <c r="BH260" s="150">
        <f>IF(N260="sníž. přenesená",J260,0)</f>
        <v>0</v>
      </c>
      <c r="BI260" s="150">
        <f>IF(N260="nulová",J260,0)</f>
        <v>0</v>
      </c>
      <c r="BJ260" s="17" t="s">
        <v>94</v>
      </c>
      <c r="BK260" s="150">
        <f>ROUND(I260*H260,2)</f>
        <v>0</v>
      </c>
      <c r="BL260" s="17" t="s">
        <v>226</v>
      </c>
      <c r="BM260" s="149" t="s">
        <v>1710</v>
      </c>
    </row>
    <row r="261" spans="2:65" s="12" customFormat="1" ht="11.25">
      <c r="B261" s="151"/>
      <c r="D261" s="152" t="s">
        <v>228</v>
      </c>
      <c r="E261" s="153" t="s">
        <v>1</v>
      </c>
      <c r="F261" s="154" t="s">
        <v>1711</v>
      </c>
      <c r="H261" s="153" t="s">
        <v>1</v>
      </c>
      <c r="I261" s="155"/>
      <c r="L261" s="151"/>
      <c r="M261" s="156"/>
      <c r="T261" s="157"/>
      <c r="AT261" s="153" t="s">
        <v>228</v>
      </c>
      <c r="AU261" s="153" t="s">
        <v>96</v>
      </c>
      <c r="AV261" s="12" t="s">
        <v>94</v>
      </c>
      <c r="AW261" s="12" t="s">
        <v>42</v>
      </c>
      <c r="AX261" s="12" t="s">
        <v>87</v>
      </c>
      <c r="AY261" s="153" t="s">
        <v>219</v>
      </c>
    </row>
    <row r="262" spans="2:65" s="12" customFormat="1" ht="11.25">
      <c r="B262" s="151"/>
      <c r="D262" s="152" t="s">
        <v>228</v>
      </c>
      <c r="E262" s="153" t="s">
        <v>1</v>
      </c>
      <c r="F262" s="154" t="s">
        <v>1712</v>
      </c>
      <c r="H262" s="153" t="s">
        <v>1</v>
      </c>
      <c r="I262" s="155"/>
      <c r="L262" s="151"/>
      <c r="M262" s="156"/>
      <c r="T262" s="157"/>
      <c r="AT262" s="153" t="s">
        <v>228</v>
      </c>
      <c r="AU262" s="153" t="s">
        <v>96</v>
      </c>
      <c r="AV262" s="12" t="s">
        <v>94</v>
      </c>
      <c r="AW262" s="12" t="s">
        <v>42</v>
      </c>
      <c r="AX262" s="12" t="s">
        <v>87</v>
      </c>
      <c r="AY262" s="153" t="s">
        <v>219</v>
      </c>
    </row>
    <row r="263" spans="2:65" s="12" customFormat="1" ht="11.25">
      <c r="B263" s="151"/>
      <c r="D263" s="152" t="s">
        <v>228</v>
      </c>
      <c r="E263" s="153" t="s">
        <v>1</v>
      </c>
      <c r="F263" s="154" t="s">
        <v>1713</v>
      </c>
      <c r="H263" s="153" t="s">
        <v>1</v>
      </c>
      <c r="I263" s="155"/>
      <c r="L263" s="151"/>
      <c r="M263" s="156"/>
      <c r="T263" s="157"/>
      <c r="AT263" s="153" t="s">
        <v>228</v>
      </c>
      <c r="AU263" s="153" t="s">
        <v>96</v>
      </c>
      <c r="AV263" s="12" t="s">
        <v>94</v>
      </c>
      <c r="AW263" s="12" t="s">
        <v>42</v>
      </c>
      <c r="AX263" s="12" t="s">
        <v>87</v>
      </c>
      <c r="AY263" s="153" t="s">
        <v>219</v>
      </c>
    </row>
    <row r="264" spans="2:65" s="14" customFormat="1" ht="11.25">
      <c r="B264" s="165"/>
      <c r="D264" s="152" t="s">
        <v>228</v>
      </c>
      <c r="E264" s="166" t="s">
        <v>1</v>
      </c>
      <c r="F264" s="167" t="s">
        <v>1714</v>
      </c>
      <c r="H264" s="168">
        <v>1.1000000000000001</v>
      </c>
      <c r="I264" s="169"/>
      <c r="L264" s="165"/>
      <c r="M264" s="170"/>
      <c r="T264" s="171"/>
      <c r="AT264" s="166" t="s">
        <v>228</v>
      </c>
      <c r="AU264" s="166" t="s">
        <v>96</v>
      </c>
      <c r="AV264" s="14" t="s">
        <v>96</v>
      </c>
      <c r="AW264" s="14" t="s">
        <v>42</v>
      </c>
      <c r="AX264" s="14" t="s">
        <v>87</v>
      </c>
      <c r="AY264" s="166" t="s">
        <v>219</v>
      </c>
    </row>
    <row r="265" spans="2:65" s="12" customFormat="1" ht="11.25">
      <c r="B265" s="151"/>
      <c r="D265" s="152" t="s">
        <v>228</v>
      </c>
      <c r="E265" s="153" t="s">
        <v>1</v>
      </c>
      <c r="F265" s="154" t="s">
        <v>1715</v>
      </c>
      <c r="H265" s="153" t="s">
        <v>1</v>
      </c>
      <c r="I265" s="155"/>
      <c r="L265" s="151"/>
      <c r="M265" s="156"/>
      <c r="T265" s="157"/>
      <c r="AT265" s="153" t="s">
        <v>228</v>
      </c>
      <c r="AU265" s="153" t="s">
        <v>96</v>
      </c>
      <c r="AV265" s="12" t="s">
        <v>94</v>
      </c>
      <c r="AW265" s="12" t="s">
        <v>42</v>
      </c>
      <c r="AX265" s="12" t="s">
        <v>87</v>
      </c>
      <c r="AY265" s="153" t="s">
        <v>219</v>
      </c>
    </row>
    <row r="266" spans="2:65" s="15" customFormat="1" ht="11.25">
      <c r="B266" s="172"/>
      <c r="D266" s="152" t="s">
        <v>228</v>
      </c>
      <c r="E266" s="173" t="s">
        <v>1</v>
      </c>
      <c r="F266" s="174" t="s">
        <v>262</v>
      </c>
      <c r="H266" s="175">
        <v>1.1000000000000001</v>
      </c>
      <c r="I266" s="176"/>
      <c r="L266" s="172"/>
      <c r="M266" s="177"/>
      <c r="T266" s="178"/>
      <c r="AT266" s="173" t="s">
        <v>228</v>
      </c>
      <c r="AU266" s="173" t="s">
        <v>96</v>
      </c>
      <c r="AV266" s="15" t="s">
        <v>226</v>
      </c>
      <c r="AW266" s="15" t="s">
        <v>42</v>
      </c>
      <c r="AX266" s="15" t="s">
        <v>94</v>
      </c>
      <c r="AY266" s="173" t="s">
        <v>219</v>
      </c>
    </row>
    <row r="267" spans="2:65" s="1" customFormat="1" ht="16.5" customHeight="1">
      <c r="B267" s="33"/>
      <c r="C267" s="138" t="s">
        <v>379</v>
      </c>
      <c r="D267" s="138" t="s">
        <v>221</v>
      </c>
      <c r="E267" s="139" t="s">
        <v>1201</v>
      </c>
      <c r="F267" s="140" t="s">
        <v>1202</v>
      </c>
      <c r="G267" s="141" t="s">
        <v>624</v>
      </c>
      <c r="H267" s="142">
        <v>63</v>
      </c>
      <c r="I267" s="143"/>
      <c r="J267" s="144">
        <f>ROUND(I267*H267,2)</f>
        <v>0</v>
      </c>
      <c r="K267" s="140" t="s">
        <v>254</v>
      </c>
      <c r="L267" s="33"/>
      <c r="M267" s="145" t="s">
        <v>1</v>
      </c>
      <c r="N267" s="146" t="s">
        <v>52</v>
      </c>
      <c r="P267" s="147">
        <f>O267*H267</f>
        <v>0</v>
      </c>
      <c r="Q267" s="147">
        <v>3.6900000000000002E-2</v>
      </c>
      <c r="R267" s="147">
        <f>Q267*H267</f>
        <v>2.3247</v>
      </c>
      <c r="S267" s="147">
        <v>0</v>
      </c>
      <c r="T267" s="148">
        <f>S267*H267</f>
        <v>0</v>
      </c>
      <c r="AR267" s="149" t="s">
        <v>226</v>
      </c>
      <c r="AT267" s="149" t="s">
        <v>221</v>
      </c>
      <c r="AU267" s="149" t="s">
        <v>96</v>
      </c>
      <c r="AY267" s="17" t="s">
        <v>219</v>
      </c>
      <c r="BE267" s="150">
        <f>IF(N267="základní",J267,0)</f>
        <v>0</v>
      </c>
      <c r="BF267" s="150">
        <f>IF(N267="snížená",J267,0)</f>
        <v>0</v>
      </c>
      <c r="BG267" s="150">
        <f>IF(N267="zákl. přenesená",J267,0)</f>
        <v>0</v>
      </c>
      <c r="BH267" s="150">
        <f>IF(N267="sníž. přenesená",J267,0)</f>
        <v>0</v>
      </c>
      <c r="BI267" s="150">
        <f>IF(N267="nulová",J267,0)</f>
        <v>0</v>
      </c>
      <c r="BJ267" s="17" t="s">
        <v>94</v>
      </c>
      <c r="BK267" s="150">
        <f>ROUND(I267*H267,2)</f>
        <v>0</v>
      </c>
      <c r="BL267" s="17" t="s">
        <v>226</v>
      </c>
      <c r="BM267" s="149" t="s">
        <v>1716</v>
      </c>
    </row>
    <row r="268" spans="2:65" s="1" customFormat="1" ht="11.25">
      <c r="B268" s="33"/>
      <c r="D268" s="179" t="s">
        <v>256</v>
      </c>
      <c r="F268" s="180" t="s">
        <v>1204</v>
      </c>
      <c r="I268" s="181"/>
      <c r="L268" s="33"/>
      <c r="M268" s="182"/>
      <c r="T268" s="57"/>
      <c r="AT268" s="17" t="s">
        <v>256</v>
      </c>
      <c r="AU268" s="17" t="s">
        <v>96</v>
      </c>
    </row>
    <row r="269" spans="2:65" s="12" customFormat="1" ht="11.25">
      <c r="B269" s="151"/>
      <c r="D269" s="152" t="s">
        <v>228</v>
      </c>
      <c r="E269" s="153" t="s">
        <v>1</v>
      </c>
      <c r="F269" s="154" t="s">
        <v>1717</v>
      </c>
      <c r="H269" s="153" t="s">
        <v>1</v>
      </c>
      <c r="I269" s="155"/>
      <c r="L269" s="151"/>
      <c r="M269" s="156"/>
      <c r="T269" s="157"/>
      <c r="AT269" s="153" t="s">
        <v>228</v>
      </c>
      <c r="AU269" s="153" t="s">
        <v>96</v>
      </c>
      <c r="AV269" s="12" t="s">
        <v>94</v>
      </c>
      <c r="AW269" s="12" t="s">
        <v>42</v>
      </c>
      <c r="AX269" s="12" t="s">
        <v>87</v>
      </c>
      <c r="AY269" s="153" t="s">
        <v>219</v>
      </c>
    </row>
    <row r="270" spans="2:65" s="14" customFormat="1" ht="11.25">
      <c r="B270" s="165"/>
      <c r="D270" s="152" t="s">
        <v>228</v>
      </c>
      <c r="E270" s="166" t="s">
        <v>1</v>
      </c>
      <c r="F270" s="167" t="s">
        <v>1718</v>
      </c>
      <c r="H270" s="168">
        <v>63</v>
      </c>
      <c r="I270" s="169"/>
      <c r="L270" s="165"/>
      <c r="M270" s="170"/>
      <c r="T270" s="171"/>
      <c r="AT270" s="166" t="s">
        <v>228</v>
      </c>
      <c r="AU270" s="166" t="s">
        <v>96</v>
      </c>
      <c r="AV270" s="14" t="s">
        <v>96</v>
      </c>
      <c r="AW270" s="14" t="s">
        <v>42</v>
      </c>
      <c r="AX270" s="14" t="s">
        <v>87</v>
      </c>
      <c r="AY270" s="166" t="s">
        <v>219</v>
      </c>
    </row>
    <row r="271" spans="2:65" s="15" customFormat="1" ht="11.25">
      <c r="B271" s="172"/>
      <c r="D271" s="152" t="s">
        <v>228</v>
      </c>
      <c r="E271" s="173" t="s">
        <v>1</v>
      </c>
      <c r="F271" s="174" t="s">
        <v>262</v>
      </c>
      <c r="H271" s="175">
        <v>63</v>
      </c>
      <c r="I271" s="176"/>
      <c r="L271" s="172"/>
      <c r="M271" s="177"/>
      <c r="T271" s="178"/>
      <c r="AT271" s="173" t="s">
        <v>228</v>
      </c>
      <c r="AU271" s="173" t="s">
        <v>96</v>
      </c>
      <c r="AV271" s="15" t="s">
        <v>226</v>
      </c>
      <c r="AW271" s="15" t="s">
        <v>42</v>
      </c>
      <c r="AX271" s="15" t="s">
        <v>94</v>
      </c>
      <c r="AY271" s="173" t="s">
        <v>219</v>
      </c>
    </row>
    <row r="272" spans="2:65" s="1" customFormat="1" ht="21.75" customHeight="1">
      <c r="B272" s="33"/>
      <c r="C272" s="138" t="s">
        <v>387</v>
      </c>
      <c r="D272" s="138" t="s">
        <v>221</v>
      </c>
      <c r="E272" s="139" t="s">
        <v>706</v>
      </c>
      <c r="F272" s="140" t="s">
        <v>707</v>
      </c>
      <c r="G272" s="141" t="s">
        <v>272</v>
      </c>
      <c r="H272" s="142">
        <v>25.452000000000002</v>
      </c>
      <c r="I272" s="143"/>
      <c r="J272" s="144">
        <f>ROUND(I272*H272,2)</f>
        <v>0</v>
      </c>
      <c r="K272" s="140" t="s">
        <v>254</v>
      </c>
      <c r="L272" s="33"/>
      <c r="M272" s="145" t="s">
        <v>1</v>
      </c>
      <c r="N272" s="146" t="s">
        <v>52</v>
      </c>
      <c r="P272" s="147">
        <f>O272*H272</f>
        <v>0</v>
      </c>
      <c r="Q272" s="147">
        <v>0</v>
      </c>
      <c r="R272" s="147">
        <f>Q272*H272</f>
        <v>0</v>
      </c>
      <c r="S272" s="147">
        <v>0</v>
      </c>
      <c r="T272" s="148">
        <f>S272*H272</f>
        <v>0</v>
      </c>
      <c r="AR272" s="149" t="s">
        <v>226</v>
      </c>
      <c r="AT272" s="149" t="s">
        <v>221</v>
      </c>
      <c r="AU272" s="149" t="s">
        <v>96</v>
      </c>
      <c r="AY272" s="17" t="s">
        <v>219</v>
      </c>
      <c r="BE272" s="150">
        <f>IF(N272="základní",J272,0)</f>
        <v>0</v>
      </c>
      <c r="BF272" s="150">
        <f>IF(N272="snížená",J272,0)</f>
        <v>0</v>
      </c>
      <c r="BG272" s="150">
        <f>IF(N272="zákl. přenesená",J272,0)</f>
        <v>0</v>
      </c>
      <c r="BH272" s="150">
        <f>IF(N272="sníž. přenesená",J272,0)</f>
        <v>0</v>
      </c>
      <c r="BI272" s="150">
        <f>IF(N272="nulová",J272,0)</f>
        <v>0</v>
      </c>
      <c r="BJ272" s="17" t="s">
        <v>94</v>
      </c>
      <c r="BK272" s="150">
        <f>ROUND(I272*H272,2)</f>
        <v>0</v>
      </c>
      <c r="BL272" s="17" t="s">
        <v>226</v>
      </c>
      <c r="BM272" s="149" t="s">
        <v>1719</v>
      </c>
    </row>
    <row r="273" spans="2:65" s="1" customFormat="1" ht="11.25">
      <c r="B273" s="33"/>
      <c r="D273" s="179" t="s">
        <v>256</v>
      </c>
      <c r="F273" s="180" t="s">
        <v>709</v>
      </c>
      <c r="I273" s="181"/>
      <c r="L273" s="33"/>
      <c r="M273" s="182"/>
      <c r="T273" s="57"/>
      <c r="AT273" s="17" t="s">
        <v>256</v>
      </c>
      <c r="AU273" s="17" t="s">
        <v>96</v>
      </c>
    </row>
    <row r="274" spans="2:65" s="12" customFormat="1" ht="11.25">
      <c r="B274" s="151"/>
      <c r="D274" s="152" t="s">
        <v>228</v>
      </c>
      <c r="E274" s="153" t="s">
        <v>1</v>
      </c>
      <c r="F274" s="154" t="s">
        <v>1717</v>
      </c>
      <c r="H274" s="153" t="s">
        <v>1</v>
      </c>
      <c r="I274" s="155"/>
      <c r="L274" s="151"/>
      <c r="M274" s="156"/>
      <c r="T274" s="157"/>
      <c r="AT274" s="153" t="s">
        <v>228</v>
      </c>
      <c r="AU274" s="153" t="s">
        <v>96</v>
      </c>
      <c r="AV274" s="12" t="s">
        <v>94</v>
      </c>
      <c r="AW274" s="12" t="s">
        <v>42</v>
      </c>
      <c r="AX274" s="12" t="s">
        <v>87</v>
      </c>
      <c r="AY274" s="153" t="s">
        <v>219</v>
      </c>
    </row>
    <row r="275" spans="2:65" s="12" customFormat="1" ht="11.25">
      <c r="B275" s="151"/>
      <c r="D275" s="152" t="s">
        <v>228</v>
      </c>
      <c r="E275" s="153" t="s">
        <v>1</v>
      </c>
      <c r="F275" s="154" t="s">
        <v>1720</v>
      </c>
      <c r="H275" s="153" t="s">
        <v>1</v>
      </c>
      <c r="I275" s="155"/>
      <c r="L275" s="151"/>
      <c r="M275" s="156"/>
      <c r="T275" s="157"/>
      <c r="AT275" s="153" t="s">
        <v>228</v>
      </c>
      <c r="AU275" s="153" t="s">
        <v>96</v>
      </c>
      <c r="AV275" s="12" t="s">
        <v>94</v>
      </c>
      <c r="AW275" s="12" t="s">
        <v>42</v>
      </c>
      <c r="AX275" s="12" t="s">
        <v>87</v>
      </c>
      <c r="AY275" s="153" t="s">
        <v>219</v>
      </c>
    </row>
    <row r="276" spans="2:65" s="12" customFormat="1" ht="11.25">
      <c r="B276" s="151"/>
      <c r="D276" s="152" t="s">
        <v>228</v>
      </c>
      <c r="E276" s="153" t="s">
        <v>1</v>
      </c>
      <c r="F276" s="154" t="s">
        <v>1721</v>
      </c>
      <c r="H276" s="153" t="s">
        <v>1</v>
      </c>
      <c r="I276" s="155"/>
      <c r="L276" s="151"/>
      <c r="M276" s="156"/>
      <c r="T276" s="157"/>
      <c r="AT276" s="153" t="s">
        <v>228</v>
      </c>
      <c r="AU276" s="153" t="s">
        <v>96</v>
      </c>
      <c r="AV276" s="12" t="s">
        <v>94</v>
      </c>
      <c r="AW276" s="12" t="s">
        <v>42</v>
      </c>
      <c r="AX276" s="12" t="s">
        <v>87</v>
      </c>
      <c r="AY276" s="153" t="s">
        <v>219</v>
      </c>
    </row>
    <row r="277" spans="2:65" s="14" customFormat="1" ht="11.25">
      <c r="B277" s="165"/>
      <c r="D277" s="152" t="s">
        <v>228</v>
      </c>
      <c r="E277" s="166" t="s">
        <v>1</v>
      </c>
      <c r="F277" s="167" t="s">
        <v>1722</v>
      </c>
      <c r="H277" s="168">
        <v>25.452000000000002</v>
      </c>
      <c r="I277" s="169"/>
      <c r="L277" s="165"/>
      <c r="M277" s="170"/>
      <c r="T277" s="171"/>
      <c r="AT277" s="166" t="s">
        <v>228</v>
      </c>
      <c r="AU277" s="166" t="s">
        <v>96</v>
      </c>
      <c r="AV277" s="14" t="s">
        <v>96</v>
      </c>
      <c r="AW277" s="14" t="s">
        <v>42</v>
      </c>
      <c r="AX277" s="14" t="s">
        <v>87</v>
      </c>
      <c r="AY277" s="166" t="s">
        <v>219</v>
      </c>
    </row>
    <row r="278" spans="2:65" s="15" customFormat="1" ht="11.25">
      <c r="B278" s="172"/>
      <c r="D278" s="152" t="s">
        <v>228</v>
      </c>
      <c r="E278" s="173" t="s">
        <v>1547</v>
      </c>
      <c r="F278" s="174" t="s">
        <v>1219</v>
      </c>
      <c r="H278" s="175">
        <v>25.452000000000002</v>
      </c>
      <c r="I278" s="176"/>
      <c r="L278" s="172"/>
      <c r="M278" s="177"/>
      <c r="T278" s="178"/>
      <c r="AT278" s="173" t="s">
        <v>228</v>
      </c>
      <c r="AU278" s="173" t="s">
        <v>96</v>
      </c>
      <c r="AV278" s="15" t="s">
        <v>226</v>
      </c>
      <c r="AW278" s="15" t="s">
        <v>42</v>
      </c>
      <c r="AX278" s="15" t="s">
        <v>94</v>
      </c>
      <c r="AY278" s="173" t="s">
        <v>219</v>
      </c>
    </row>
    <row r="279" spans="2:65" s="1" customFormat="1" ht="16.5" customHeight="1">
      <c r="B279" s="33"/>
      <c r="C279" s="138" t="s">
        <v>7</v>
      </c>
      <c r="D279" s="138" t="s">
        <v>221</v>
      </c>
      <c r="E279" s="139" t="s">
        <v>1220</v>
      </c>
      <c r="F279" s="140" t="s">
        <v>1221</v>
      </c>
      <c r="G279" s="141" t="s">
        <v>272</v>
      </c>
      <c r="H279" s="142">
        <v>25.452000000000002</v>
      </c>
      <c r="I279" s="143"/>
      <c r="J279" s="144">
        <f>ROUND(I279*H279,2)</f>
        <v>0</v>
      </c>
      <c r="K279" s="140" t="s">
        <v>254</v>
      </c>
      <c r="L279" s="33"/>
      <c r="M279" s="145" t="s">
        <v>1</v>
      </c>
      <c r="N279" s="146" t="s">
        <v>52</v>
      </c>
      <c r="P279" s="147">
        <f>O279*H279</f>
        <v>0</v>
      </c>
      <c r="Q279" s="147">
        <v>0</v>
      </c>
      <c r="R279" s="147">
        <f>Q279*H279</f>
        <v>0</v>
      </c>
      <c r="S279" s="147">
        <v>0</v>
      </c>
      <c r="T279" s="148">
        <f>S279*H279</f>
        <v>0</v>
      </c>
      <c r="AR279" s="149" t="s">
        <v>226</v>
      </c>
      <c r="AT279" s="149" t="s">
        <v>221</v>
      </c>
      <c r="AU279" s="149" t="s">
        <v>96</v>
      </c>
      <c r="AY279" s="17" t="s">
        <v>219</v>
      </c>
      <c r="BE279" s="150">
        <f>IF(N279="základní",J279,0)</f>
        <v>0</v>
      </c>
      <c r="BF279" s="150">
        <f>IF(N279="snížená",J279,0)</f>
        <v>0</v>
      </c>
      <c r="BG279" s="150">
        <f>IF(N279="zákl. přenesená",J279,0)</f>
        <v>0</v>
      </c>
      <c r="BH279" s="150">
        <f>IF(N279="sníž. přenesená",J279,0)</f>
        <v>0</v>
      </c>
      <c r="BI279" s="150">
        <f>IF(N279="nulová",J279,0)</f>
        <v>0</v>
      </c>
      <c r="BJ279" s="17" t="s">
        <v>94</v>
      </c>
      <c r="BK279" s="150">
        <f>ROUND(I279*H279,2)</f>
        <v>0</v>
      </c>
      <c r="BL279" s="17" t="s">
        <v>226</v>
      </c>
      <c r="BM279" s="149" t="s">
        <v>1723</v>
      </c>
    </row>
    <row r="280" spans="2:65" s="1" customFormat="1" ht="11.25">
      <c r="B280" s="33"/>
      <c r="D280" s="179" t="s">
        <v>256</v>
      </c>
      <c r="F280" s="180" t="s">
        <v>1223</v>
      </c>
      <c r="I280" s="181"/>
      <c r="L280" s="33"/>
      <c r="M280" s="182"/>
      <c r="T280" s="57"/>
      <c r="AT280" s="17" t="s">
        <v>256</v>
      </c>
      <c r="AU280" s="17" t="s">
        <v>96</v>
      </c>
    </row>
    <row r="281" spans="2:65" s="12" customFormat="1" ht="11.25">
      <c r="B281" s="151"/>
      <c r="D281" s="152" t="s">
        <v>228</v>
      </c>
      <c r="E281" s="153" t="s">
        <v>1</v>
      </c>
      <c r="F281" s="154" t="s">
        <v>1717</v>
      </c>
      <c r="H281" s="153" t="s">
        <v>1</v>
      </c>
      <c r="I281" s="155"/>
      <c r="L281" s="151"/>
      <c r="M281" s="156"/>
      <c r="T281" s="157"/>
      <c r="AT281" s="153" t="s">
        <v>228</v>
      </c>
      <c r="AU281" s="153" t="s">
        <v>96</v>
      </c>
      <c r="AV281" s="12" t="s">
        <v>94</v>
      </c>
      <c r="AW281" s="12" t="s">
        <v>42</v>
      </c>
      <c r="AX281" s="12" t="s">
        <v>87</v>
      </c>
      <c r="AY281" s="153" t="s">
        <v>219</v>
      </c>
    </row>
    <row r="282" spans="2:65" s="14" customFormat="1" ht="11.25">
      <c r="B282" s="165"/>
      <c r="D282" s="152" t="s">
        <v>228</v>
      </c>
      <c r="E282" s="166" t="s">
        <v>1</v>
      </c>
      <c r="F282" s="167" t="s">
        <v>1547</v>
      </c>
      <c r="H282" s="168">
        <v>25.452000000000002</v>
      </c>
      <c r="I282" s="169"/>
      <c r="L282" s="165"/>
      <c r="M282" s="170"/>
      <c r="T282" s="171"/>
      <c r="AT282" s="166" t="s">
        <v>228</v>
      </c>
      <c r="AU282" s="166" t="s">
        <v>96</v>
      </c>
      <c r="AV282" s="14" t="s">
        <v>96</v>
      </c>
      <c r="AW282" s="14" t="s">
        <v>42</v>
      </c>
      <c r="AX282" s="14" t="s">
        <v>94</v>
      </c>
      <c r="AY282" s="166" t="s">
        <v>219</v>
      </c>
    </row>
    <row r="283" spans="2:65" s="1" customFormat="1" ht="16.5" customHeight="1">
      <c r="B283" s="33"/>
      <c r="C283" s="138" t="s">
        <v>399</v>
      </c>
      <c r="D283" s="138" t="s">
        <v>221</v>
      </c>
      <c r="E283" s="139" t="s">
        <v>1232</v>
      </c>
      <c r="F283" s="140" t="s">
        <v>1233</v>
      </c>
      <c r="G283" s="141" t="s">
        <v>272</v>
      </c>
      <c r="H283" s="142">
        <v>8.0640000000000001</v>
      </c>
      <c r="I283" s="143"/>
      <c r="J283" s="144">
        <f>ROUND(I283*H283,2)</f>
        <v>0</v>
      </c>
      <c r="K283" s="140" t="s">
        <v>254</v>
      </c>
      <c r="L283" s="33"/>
      <c r="M283" s="145" t="s">
        <v>1</v>
      </c>
      <c r="N283" s="146" t="s">
        <v>52</v>
      </c>
      <c r="P283" s="147">
        <f>O283*H283</f>
        <v>0</v>
      </c>
      <c r="Q283" s="147">
        <v>0</v>
      </c>
      <c r="R283" s="147">
        <f>Q283*H283</f>
        <v>0</v>
      </c>
      <c r="S283" s="147">
        <v>0</v>
      </c>
      <c r="T283" s="148">
        <f>S283*H283</f>
        <v>0</v>
      </c>
      <c r="AR283" s="149" t="s">
        <v>226</v>
      </c>
      <c r="AT283" s="149" t="s">
        <v>221</v>
      </c>
      <c r="AU283" s="149" t="s">
        <v>96</v>
      </c>
      <c r="AY283" s="17" t="s">
        <v>219</v>
      </c>
      <c r="BE283" s="150">
        <f>IF(N283="základní",J283,0)</f>
        <v>0</v>
      </c>
      <c r="BF283" s="150">
        <f>IF(N283="snížená",J283,0)</f>
        <v>0</v>
      </c>
      <c r="BG283" s="150">
        <f>IF(N283="zákl. přenesená",J283,0)</f>
        <v>0</v>
      </c>
      <c r="BH283" s="150">
        <f>IF(N283="sníž. přenesená",J283,0)</f>
        <v>0</v>
      </c>
      <c r="BI283" s="150">
        <f>IF(N283="nulová",J283,0)</f>
        <v>0</v>
      </c>
      <c r="BJ283" s="17" t="s">
        <v>94</v>
      </c>
      <c r="BK283" s="150">
        <f>ROUND(I283*H283,2)</f>
        <v>0</v>
      </c>
      <c r="BL283" s="17" t="s">
        <v>226</v>
      </c>
      <c r="BM283" s="149" t="s">
        <v>1724</v>
      </c>
    </row>
    <row r="284" spans="2:65" s="1" customFormat="1" ht="11.25">
      <c r="B284" s="33"/>
      <c r="D284" s="179" t="s">
        <v>256</v>
      </c>
      <c r="F284" s="180" t="s">
        <v>1235</v>
      </c>
      <c r="I284" s="181"/>
      <c r="L284" s="33"/>
      <c r="M284" s="182"/>
      <c r="T284" s="57"/>
      <c r="AT284" s="17" t="s">
        <v>256</v>
      </c>
      <c r="AU284" s="17" t="s">
        <v>96</v>
      </c>
    </row>
    <row r="285" spans="2:65" s="12" customFormat="1" ht="11.25">
      <c r="B285" s="151"/>
      <c r="D285" s="152" t="s">
        <v>228</v>
      </c>
      <c r="E285" s="153" t="s">
        <v>1</v>
      </c>
      <c r="F285" s="154" t="s">
        <v>1717</v>
      </c>
      <c r="H285" s="153" t="s">
        <v>1</v>
      </c>
      <c r="I285" s="155"/>
      <c r="L285" s="151"/>
      <c r="M285" s="156"/>
      <c r="T285" s="157"/>
      <c r="AT285" s="153" t="s">
        <v>228</v>
      </c>
      <c r="AU285" s="153" t="s">
        <v>96</v>
      </c>
      <c r="AV285" s="12" t="s">
        <v>94</v>
      </c>
      <c r="AW285" s="12" t="s">
        <v>42</v>
      </c>
      <c r="AX285" s="12" t="s">
        <v>87</v>
      </c>
      <c r="AY285" s="153" t="s">
        <v>219</v>
      </c>
    </row>
    <row r="286" spans="2:65" s="12" customFormat="1" ht="11.25">
      <c r="B286" s="151"/>
      <c r="D286" s="152" t="s">
        <v>228</v>
      </c>
      <c r="E286" s="153" t="s">
        <v>1</v>
      </c>
      <c r="F286" s="154" t="s">
        <v>1238</v>
      </c>
      <c r="H286" s="153" t="s">
        <v>1</v>
      </c>
      <c r="I286" s="155"/>
      <c r="L286" s="151"/>
      <c r="M286" s="156"/>
      <c r="T286" s="157"/>
      <c r="AT286" s="153" t="s">
        <v>228</v>
      </c>
      <c r="AU286" s="153" t="s">
        <v>96</v>
      </c>
      <c r="AV286" s="12" t="s">
        <v>94</v>
      </c>
      <c r="AW286" s="12" t="s">
        <v>42</v>
      </c>
      <c r="AX286" s="12" t="s">
        <v>87</v>
      </c>
      <c r="AY286" s="153" t="s">
        <v>219</v>
      </c>
    </row>
    <row r="287" spans="2:65" s="14" customFormat="1" ht="11.25">
      <c r="B287" s="165"/>
      <c r="D287" s="152" t="s">
        <v>228</v>
      </c>
      <c r="E287" s="166" t="s">
        <v>1</v>
      </c>
      <c r="F287" s="167" t="s">
        <v>1547</v>
      </c>
      <c r="H287" s="168">
        <v>25.452000000000002</v>
      </c>
      <c r="I287" s="169"/>
      <c r="L287" s="165"/>
      <c r="M287" s="170"/>
      <c r="T287" s="171"/>
      <c r="AT287" s="166" t="s">
        <v>228</v>
      </c>
      <c r="AU287" s="166" t="s">
        <v>96</v>
      </c>
      <c r="AV287" s="14" t="s">
        <v>96</v>
      </c>
      <c r="AW287" s="14" t="s">
        <v>42</v>
      </c>
      <c r="AX287" s="14" t="s">
        <v>87</v>
      </c>
      <c r="AY287" s="166" t="s">
        <v>219</v>
      </c>
    </row>
    <row r="288" spans="2:65" s="12" customFormat="1" ht="11.25">
      <c r="B288" s="151"/>
      <c r="D288" s="152" t="s">
        <v>228</v>
      </c>
      <c r="E288" s="153" t="s">
        <v>1</v>
      </c>
      <c r="F288" s="154" t="s">
        <v>1725</v>
      </c>
      <c r="H288" s="153" t="s">
        <v>1</v>
      </c>
      <c r="I288" s="155"/>
      <c r="L288" s="151"/>
      <c r="M288" s="156"/>
      <c r="T288" s="157"/>
      <c r="AT288" s="153" t="s">
        <v>228</v>
      </c>
      <c r="AU288" s="153" t="s">
        <v>96</v>
      </c>
      <c r="AV288" s="12" t="s">
        <v>94</v>
      </c>
      <c r="AW288" s="12" t="s">
        <v>42</v>
      </c>
      <c r="AX288" s="12" t="s">
        <v>87</v>
      </c>
      <c r="AY288" s="153" t="s">
        <v>219</v>
      </c>
    </row>
    <row r="289" spans="2:65" s="14" customFormat="1" ht="11.25">
      <c r="B289" s="165"/>
      <c r="D289" s="152" t="s">
        <v>228</v>
      </c>
      <c r="E289" s="166" t="s">
        <v>1</v>
      </c>
      <c r="F289" s="167" t="s">
        <v>1726</v>
      </c>
      <c r="H289" s="168">
        <v>-17.388000000000002</v>
      </c>
      <c r="I289" s="169"/>
      <c r="L289" s="165"/>
      <c r="M289" s="170"/>
      <c r="T289" s="171"/>
      <c r="AT289" s="166" t="s">
        <v>228</v>
      </c>
      <c r="AU289" s="166" t="s">
        <v>96</v>
      </c>
      <c r="AV289" s="14" t="s">
        <v>96</v>
      </c>
      <c r="AW289" s="14" t="s">
        <v>42</v>
      </c>
      <c r="AX289" s="14" t="s">
        <v>87</v>
      </c>
      <c r="AY289" s="166" t="s">
        <v>219</v>
      </c>
    </row>
    <row r="290" spans="2:65" s="13" customFormat="1" ht="11.25">
      <c r="B290" s="158"/>
      <c r="D290" s="152" t="s">
        <v>228</v>
      </c>
      <c r="E290" s="159" t="s">
        <v>1595</v>
      </c>
      <c r="F290" s="160" t="s">
        <v>242</v>
      </c>
      <c r="H290" s="161">
        <v>8.0640000000000001</v>
      </c>
      <c r="I290" s="162"/>
      <c r="L290" s="158"/>
      <c r="M290" s="163"/>
      <c r="T290" s="164"/>
      <c r="AT290" s="159" t="s">
        <v>228</v>
      </c>
      <c r="AU290" s="159" t="s">
        <v>96</v>
      </c>
      <c r="AV290" s="13" t="s">
        <v>236</v>
      </c>
      <c r="AW290" s="13" t="s">
        <v>42</v>
      </c>
      <c r="AX290" s="13" t="s">
        <v>87</v>
      </c>
      <c r="AY290" s="159" t="s">
        <v>219</v>
      </c>
    </row>
    <row r="291" spans="2:65" s="15" customFormat="1" ht="11.25">
      <c r="B291" s="172"/>
      <c r="D291" s="152" t="s">
        <v>228</v>
      </c>
      <c r="E291" s="173" t="s">
        <v>1</v>
      </c>
      <c r="F291" s="174" t="s">
        <v>262</v>
      </c>
      <c r="H291" s="175">
        <v>8.0640000000000001</v>
      </c>
      <c r="I291" s="176"/>
      <c r="L291" s="172"/>
      <c r="M291" s="177"/>
      <c r="T291" s="178"/>
      <c r="AT291" s="173" t="s">
        <v>228</v>
      </c>
      <c r="AU291" s="173" t="s">
        <v>96</v>
      </c>
      <c r="AV291" s="15" t="s">
        <v>226</v>
      </c>
      <c r="AW291" s="15" t="s">
        <v>42</v>
      </c>
      <c r="AX291" s="15" t="s">
        <v>94</v>
      </c>
      <c r="AY291" s="173" t="s">
        <v>219</v>
      </c>
    </row>
    <row r="292" spans="2:65" s="1" customFormat="1" ht="16.5" customHeight="1">
      <c r="B292" s="33"/>
      <c r="C292" s="183" t="s">
        <v>409</v>
      </c>
      <c r="D292" s="183" t="s">
        <v>472</v>
      </c>
      <c r="E292" s="184" t="s">
        <v>1242</v>
      </c>
      <c r="F292" s="185" t="s">
        <v>1243</v>
      </c>
      <c r="G292" s="186" t="s">
        <v>319</v>
      </c>
      <c r="H292" s="187">
        <v>18.547000000000001</v>
      </c>
      <c r="I292" s="188"/>
      <c r="J292" s="189">
        <f>ROUND(I292*H292,2)</f>
        <v>0</v>
      </c>
      <c r="K292" s="185" t="s">
        <v>254</v>
      </c>
      <c r="L292" s="190"/>
      <c r="M292" s="191" t="s">
        <v>1</v>
      </c>
      <c r="N292" s="192" t="s">
        <v>52</v>
      </c>
      <c r="P292" s="147">
        <f>O292*H292</f>
        <v>0</v>
      </c>
      <c r="Q292" s="147">
        <v>1</v>
      </c>
      <c r="R292" s="147">
        <f>Q292*H292</f>
        <v>18.547000000000001</v>
      </c>
      <c r="S292" s="147">
        <v>0</v>
      </c>
      <c r="T292" s="148">
        <f>S292*H292</f>
        <v>0</v>
      </c>
      <c r="AR292" s="149" t="s">
        <v>295</v>
      </c>
      <c r="AT292" s="149" t="s">
        <v>472</v>
      </c>
      <c r="AU292" s="149" t="s">
        <v>96</v>
      </c>
      <c r="AY292" s="17" t="s">
        <v>219</v>
      </c>
      <c r="BE292" s="150">
        <f>IF(N292="základní",J292,0)</f>
        <v>0</v>
      </c>
      <c r="BF292" s="150">
        <f>IF(N292="snížená",J292,0)</f>
        <v>0</v>
      </c>
      <c r="BG292" s="150">
        <f>IF(N292="zákl. přenesená",J292,0)</f>
        <v>0</v>
      </c>
      <c r="BH292" s="150">
        <f>IF(N292="sníž. přenesená",J292,0)</f>
        <v>0</v>
      </c>
      <c r="BI292" s="150">
        <f>IF(N292="nulová",J292,0)</f>
        <v>0</v>
      </c>
      <c r="BJ292" s="17" t="s">
        <v>94</v>
      </c>
      <c r="BK292" s="150">
        <f>ROUND(I292*H292,2)</f>
        <v>0</v>
      </c>
      <c r="BL292" s="17" t="s">
        <v>226</v>
      </c>
      <c r="BM292" s="149" t="s">
        <v>1727</v>
      </c>
    </row>
    <row r="293" spans="2:65" s="12" customFormat="1" ht="11.25">
      <c r="B293" s="151"/>
      <c r="D293" s="152" t="s">
        <v>228</v>
      </c>
      <c r="E293" s="153" t="s">
        <v>1</v>
      </c>
      <c r="F293" s="154" t="s">
        <v>1245</v>
      </c>
      <c r="H293" s="153" t="s">
        <v>1</v>
      </c>
      <c r="I293" s="155"/>
      <c r="L293" s="151"/>
      <c r="M293" s="156"/>
      <c r="T293" s="157"/>
      <c r="AT293" s="153" t="s">
        <v>228</v>
      </c>
      <c r="AU293" s="153" t="s">
        <v>96</v>
      </c>
      <c r="AV293" s="12" t="s">
        <v>94</v>
      </c>
      <c r="AW293" s="12" t="s">
        <v>42</v>
      </c>
      <c r="AX293" s="12" t="s">
        <v>87</v>
      </c>
      <c r="AY293" s="153" t="s">
        <v>219</v>
      </c>
    </row>
    <row r="294" spans="2:65" s="14" customFormat="1" ht="11.25">
      <c r="B294" s="165"/>
      <c r="D294" s="152" t="s">
        <v>228</v>
      </c>
      <c r="E294" s="166" t="s">
        <v>1</v>
      </c>
      <c r="F294" s="167" t="s">
        <v>1728</v>
      </c>
      <c r="H294" s="168">
        <v>18.547000000000001</v>
      </c>
      <c r="I294" s="169"/>
      <c r="L294" s="165"/>
      <c r="M294" s="170"/>
      <c r="T294" s="171"/>
      <c r="AT294" s="166" t="s">
        <v>228</v>
      </c>
      <c r="AU294" s="166" t="s">
        <v>96</v>
      </c>
      <c r="AV294" s="14" t="s">
        <v>96</v>
      </c>
      <c r="AW294" s="14" t="s">
        <v>42</v>
      </c>
      <c r="AX294" s="14" t="s">
        <v>94</v>
      </c>
      <c r="AY294" s="166" t="s">
        <v>219</v>
      </c>
    </row>
    <row r="295" spans="2:65" s="1" customFormat="1" ht="16.5" customHeight="1">
      <c r="B295" s="33"/>
      <c r="C295" s="138" t="s">
        <v>415</v>
      </c>
      <c r="D295" s="138" t="s">
        <v>221</v>
      </c>
      <c r="E295" s="139" t="s">
        <v>1247</v>
      </c>
      <c r="F295" s="140" t="s">
        <v>1248</v>
      </c>
      <c r="G295" s="141" t="s">
        <v>272</v>
      </c>
      <c r="H295" s="142">
        <v>11.749000000000001</v>
      </c>
      <c r="I295" s="143"/>
      <c r="J295" s="144">
        <f>ROUND(I295*H295,2)</f>
        <v>0</v>
      </c>
      <c r="K295" s="140" t="s">
        <v>254</v>
      </c>
      <c r="L295" s="33"/>
      <c r="M295" s="145" t="s">
        <v>1</v>
      </c>
      <c r="N295" s="146" t="s">
        <v>52</v>
      </c>
      <c r="P295" s="147">
        <f>O295*H295</f>
        <v>0</v>
      </c>
      <c r="Q295" s="147">
        <v>0</v>
      </c>
      <c r="R295" s="147">
        <f>Q295*H295</f>
        <v>0</v>
      </c>
      <c r="S295" s="147">
        <v>0</v>
      </c>
      <c r="T295" s="148">
        <f>S295*H295</f>
        <v>0</v>
      </c>
      <c r="AR295" s="149" t="s">
        <v>226</v>
      </c>
      <c r="AT295" s="149" t="s">
        <v>221</v>
      </c>
      <c r="AU295" s="149" t="s">
        <v>96</v>
      </c>
      <c r="AY295" s="17" t="s">
        <v>219</v>
      </c>
      <c r="BE295" s="150">
        <f>IF(N295="základní",J295,0)</f>
        <v>0</v>
      </c>
      <c r="BF295" s="150">
        <f>IF(N295="snížená",J295,0)</f>
        <v>0</v>
      </c>
      <c r="BG295" s="150">
        <f>IF(N295="zákl. přenesená",J295,0)</f>
        <v>0</v>
      </c>
      <c r="BH295" s="150">
        <f>IF(N295="sníž. přenesená",J295,0)</f>
        <v>0</v>
      </c>
      <c r="BI295" s="150">
        <f>IF(N295="nulová",J295,0)</f>
        <v>0</v>
      </c>
      <c r="BJ295" s="17" t="s">
        <v>94</v>
      </c>
      <c r="BK295" s="150">
        <f>ROUND(I295*H295,2)</f>
        <v>0</v>
      </c>
      <c r="BL295" s="17" t="s">
        <v>226</v>
      </c>
      <c r="BM295" s="149" t="s">
        <v>1729</v>
      </c>
    </row>
    <row r="296" spans="2:65" s="1" customFormat="1" ht="11.25">
      <c r="B296" s="33"/>
      <c r="D296" s="179" t="s">
        <v>256</v>
      </c>
      <c r="F296" s="180" t="s">
        <v>1250</v>
      </c>
      <c r="I296" s="181"/>
      <c r="L296" s="33"/>
      <c r="M296" s="182"/>
      <c r="T296" s="57"/>
      <c r="AT296" s="17" t="s">
        <v>256</v>
      </c>
      <c r="AU296" s="17" t="s">
        <v>96</v>
      </c>
    </row>
    <row r="297" spans="2:65" s="12" customFormat="1" ht="11.25">
      <c r="B297" s="151"/>
      <c r="D297" s="152" t="s">
        <v>228</v>
      </c>
      <c r="E297" s="153" t="s">
        <v>1</v>
      </c>
      <c r="F297" s="154" t="s">
        <v>1717</v>
      </c>
      <c r="H297" s="153" t="s">
        <v>1</v>
      </c>
      <c r="I297" s="155"/>
      <c r="L297" s="151"/>
      <c r="M297" s="156"/>
      <c r="T297" s="157"/>
      <c r="AT297" s="153" t="s">
        <v>228</v>
      </c>
      <c r="AU297" s="153" t="s">
        <v>96</v>
      </c>
      <c r="AV297" s="12" t="s">
        <v>94</v>
      </c>
      <c r="AW297" s="12" t="s">
        <v>42</v>
      </c>
      <c r="AX297" s="12" t="s">
        <v>87</v>
      </c>
      <c r="AY297" s="153" t="s">
        <v>219</v>
      </c>
    </row>
    <row r="298" spans="2:65" s="12" customFormat="1" ht="11.25">
      <c r="B298" s="151"/>
      <c r="D298" s="152" t="s">
        <v>228</v>
      </c>
      <c r="E298" s="153" t="s">
        <v>1</v>
      </c>
      <c r="F298" s="154" t="s">
        <v>1730</v>
      </c>
      <c r="H298" s="153" t="s">
        <v>1</v>
      </c>
      <c r="I298" s="155"/>
      <c r="L298" s="151"/>
      <c r="M298" s="156"/>
      <c r="T298" s="157"/>
      <c r="AT298" s="153" t="s">
        <v>228</v>
      </c>
      <c r="AU298" s="153" t="s">
        <v>96</v>
      </c>
      <c r="AV298" s="12" t="s">
        <v>94</v>
      </c>
      <c r="AW298" s="12" t="s">
        <v>42</v>
      </c>
      <c r="AX298" s="12" t="s">
        <v>87</v>
      </c>
      <c r="AY298" s="153" t="s">
        <v>219</v>
      </c>
    </row>
    <row r="299" spans="2:65" s="14" customFormat="1" ht="11.25">
      <c r="B299" s="165"/>
      <c r="D299" s="152" t="s">
        <v>228</v>
      </c>
      <c r="E299" s="166" t="s">
        <v>1</v>
      </c>
      <c r="F299" s="167" t="s">
        <v>1731</v>
      </c>
      <c r="H299" s="168">
        <v>12.348000000000001</v>
      </c>
      <c r="I299" s="169"/>
      <c r="L299" s="165"/>
      <c r="M299" s="170"/>
      <c r="T299" s="171"/>
      <c r="AT299" s="166" t="s">
        <v>228</v>
      </c>
      <c r="AU299" s="166" t="s">
        <v>96</v>
      </c>
      <c r="AV299" s="14" t="s">
        <v>96</v>
      </c>
      <c r="AW299" s="14" t="s">
        <v>42</v>
      </c>
      <c r="AX299" s="14" t="s">
        <v>87</v>
      </c>
      <c r="AY299" s="166" t="s">
        <v>219</v>
      </c>
    </row>
    <row r="300" spans="2:65" s="12" customFormat="1" ht="11.25">
      <c r="B300" s="151"/>
      <c r="D300" s="152" t="s">
        <v>228</v>
      </c>
      <c r="E300" s="153" t="s">
        <v>1</v>
      </c>
      <c r="F300" s="154" t="s">
        <v>1732</v>
      </c>
      <c r="H300" s="153" t="s">
        <v>1</v>
      </c>
      <c r="I300" s="155"/>
      <c r="L300" s="151"/>
      <c r="M300" s="156"/>
      <c r="T300" s="157"/>
      <c r="AT300" s="153" t="s">
        <v>228</v>
      </c>
      <c r="AU300" s="153" t="s">
        <v>96</v>
      </c>
      <c r="AV300" s="12" t="s">
        <v>94</v>
      </c>
      <c r="AW300" s="12" t="s">
        <v>42</v>
      </c>
      <c r="AX300" s="12" t="s">
        <v>87</v>
      </c>
      <c r="AY300" s="153" t="s">
        <v>219</v>
      </c>
    </row>
    <row r="301" spans="2:65" s="14" customFormat="1" ht="11.25">
      <c r="B301" s="165"/>
      <c r="D301" s="152" t="s">
        <v>228</v>
      </c>
      <c r="E301" s="166" t="s">
        <v>1</v>
      </c>
      <c r="F301" s="167" t="s">
        <v>1733</v>
      </c>
      <c r="H301" s="168">
        <v>-0.59899999999999998</v>
      </c>
      <c r="I301" s="169"/>
      <c r="L301" s="165"/>
      <c r="M301" s="170"/>
      <c r="T301" s="171"/>
      <c r="AT301" s="166" t="s">
        <v>228</v>
      </c>
      <c r="AU301" s="166" t="s">
        <v>96</v>
      </c>
      <c r="AV301" s="14" t="s">
        <v>96</v>
      </c>
      <c r="AW301" s="14" t="s">
        <v>42</v>
      </c>
      <c r="AX301" s="14" t="s">
        <v>87</v>
      </c>
      <c r="AY301" s="166" t="s">
        <v>219</v>
      </c>
    </row>
    <row r="302" spans="2:65" s="13" customFormat="1" ht="11.25">
      <c r="B302" s="158"/>
      <c r="D302" s="152" t="s">
        <v>228</v>
      </c>
      <c r="E302" s="159" t="s">
        <v>1512</v>
      </c>
      <c r="F302" s="160" t="s">
        <v>242</v>
      </c>
      <c r="H302" s="161">
        <v>11.749000000000001</v>
      </c>
      <c r="I302" s="162"/>
      <c r="L302" s="158"/>
      <c r="M302" s="163"/>
      <c r="T302" s="164"/>
      <c r="AT302" s="159" t="s">
        <v>228</v>
      </c>
      <c r="AU302" s="159" t="s">
        <v>96</v>
      </c>
      <c r="AV302" s="13" t="s">
        <v>236</v>
      </c>
      <c r="AW302" s="13" t="s">
        <v>42</v>
      </c>
      <c r="AX302" s="13" t="s">
        <v>94</v>
      </c>
      <c r="AY302" s="159" t="s">
        <v>219</v>
      </c>
    </row>
    <row r="303" spans="2:65" s="1" customFormat="1" ht="16.5" customHeight="1">
      <c r="B303" s="33"/>
      <c r="C303" s="183" t="s">
        <v>423</v>
      </c>
      <c r="D303" s="183" t="s">
        <v>472</v>
      </c>
      <c r="E303" s="184" t="s">
        <v>1257</v>
      </c>
      <c r="F303" s="185" t="s">
        <v>1258</v>
      </c>
      <c r="G303" s="186" t="s">
        <v>319</v>
      </c>
      <c r="H303" s="187">
        <v>22.375</v>
      </c>
      <c r="I303" s="188"/>
      <c r="J303" s="189">
        <f>ROUND(I303*H303,2)</f>
        <v>0</v>
      </c>
      <c r="K303" s="185" t="s">
        <v>254</v>
      </c>
      <c r="L303" s="190"/>
      <c r="M303" s="191" t="s">
        <v>1</v>
      </c>
      <c r="N303" s="192" t="s">
        <v>52</v>
      </c>
      <c r="P303" s="147">
        <f>O303*H303</f>
        <v>0</v>
      </c>
      <c r="Q303" s="147">
        <v>1</v>
      </c>
      <c r="R303" s="147">
        <f>Q303*H303</f>
        <v>22.375</v>
      </c>
      <c r="S303" s="147">
        <v>0</v>
      </c>
      <c r="T303" s="148">
        <f>S303*H303</f>
        <v>0</v>
      </c>
      <c r="AR303" s="149" t="s">
        <v>295</v>
      </c>
      <c r="AT303" s="149" t="s">
        <v>472</v>
      </c>
      <c r="AU303" s="149" t="s">
        <v>96</v>
      </c>
      <c r="AY303" s="17" t="s">
        <v>219</v>
      </c>
      <c r="BE303" s="150">
        <f>IF(N303="základní",J303,0)</f>
        <v>0</v>
      </c>
      <c r="BF303" s="150">
        <f>IF(N303="snížená",J303,0)</f>
        <v>0</v>
      </c>
      <c r="BG303" s="150">
        <f>IF(N303="zákl. přenesená",J303,0)</f>
        <v>0</v>
      </c>
      <c r="BH303" s="150">
        <f>IF(N303="sníž. přenesená",J303,0)</f>
        <v>0</v>
      </c>
      <c r="BI303" s="150">
        <f>IF(N303="nulová",J303,0)</f>
        <v>0</v>
      </c>
      <c r="BJ303" s="17" t="s">
        <v>94</v>
      </c>
      <c r="BK303" s="150">
        <f>ROUND(I303*H303,2)</f>
        <v>0</v>
      </c>
      <c r="BL303" s="17" t="s">
        <v>226</v>
      </c>
      <c r="BM303" s="149" t="s">
        <v>1734</v>
      </c>
    </row>
    <row r="304" spans="2:65" s="12" customFormat="1" ht="11.25">
      <c r="B304" s="151"/>
      <c r="D304" s="152" t="s">
        <v>228</v>
      </c>
      <c r="E304" s="153" t="s">
        <v>1</v>
      </c>
      <c r="F304" s="154" t="s">
        <v>1260</v>
      </c>
      <c r="H304" s="153" t="s">
        <v>1</v>
      </c>
      <c r="I304" s="155"/>
      <c r="L304" s="151"/>
      <c r="M304" s="156"/>
      <c r="T304" s="157"/>
      <c r="AT304" s="153" t="s">
        <v>228</v>
      </c>
      <c r="AU304" s="153" t="s">
        <v>96</v>
      </c>
      <c r="AV304" s="12" t="s">
        <v>94</v>
      </c>
      <c r="AW304" s="12" t="s">
        <v>42</v>
      </c>
      <c r="AX304" s="12" t="s">
        <v>87</v>
      </c>
      <c r="AY304" s="153" t="s">
        <v>219</v>
      </c>
    </row>
    <row r="305" spans="2:65" s="14" customFormat="1" ht="11.25">
      <c r="B305" s="165"/>
      <c r="D305" s="152" t="s">
        <v>228</v>
      </c>
      <c r="E305" s="166" t="s">
        <v>1</v>
      </c>
      <c r="F305" s="167" t="s">
        <v>1735</v>
      </c>
      <c r="H305" s="168">
        <v>22.375</v>
      </c>
      <c r="I305" s="169"/>
      <c r="L305" s="165"/>
      <c r="M305" s="170"/>
      <c r="T305" s="171"/>
      <c r="AT305" s="166" t="s">
        <v>228</v>
      </c>
      <c r="AU305" s="166" t="s">
        <v>96</v>
      </c>
      <c r="AV305" s="14" t="s">
        <v>96</v>
      </c>
      <c r="AW305" s="14" t="s">
        <v>42</v>
      </c>
      <c r="AX305" s="14" t="s">
        <v>94</v>
      </c>
      <c r="AY305" s="166" t="s">
        <v>219</v>
      </c>
    </row>
    <row r="306" spans="2:65" s="1" customFormat="1" ht="21.75" customHeight="1">
      <c r="B306" s="33"/>
      <c r="C306" s="138" t="s">
        <v>430</v>
      </c>
      <c r="D306" s="138" t="s">
        <v>221</v>
      </c>
      <c r="E306" s="139" t="s">
        <v>1736</v>
      </c>
      <c r="F306" s="140" t="s">
        <v>1737</v>
      </c>
      <c r="G306" s="141" t="s">
        <v>272</v>
      </c>
      <c r="H306" s="142">
        <v>0.64400000000000002</v>
      </c>
      <c r="I306" s="143"/>
      <c r="J306" s="144">
        <f>ROUND(I306*H306,2)</f>
        <v>0</v>
      </c>
      <c r="K306" s="140" t="s">
        <v>254</v>
      </c>
      <c r="L306" s="33"/>
      <c r="M306" s="145" t="s">
        <v>1</v>
      </c>
      <c r="N306" s="146" t="s">
        <v>52</v>
      </c>
      <c r="P306" s="147">
        <f>O306*H306</f>
        <v>0</v>
      </c>
      <c r="Q306" s="147">
        <v>0</v>
      </c>
      <c r="R306" s="147">
        <f>Q306*H306</f>
        <v>0</v>
      </c>
      <c r="S306" s="147">
        <v>0</v>
      </c>
      <c r="T306" s="148">
        <f>S306*H306</f>
        <v>0</v>
      </c>
      <c r="AR306" s="149" t="s">
        <v>226</v>
      </c>
      <c r="AT306" s="149" t="s">
        <v>221</v>
      </c>
      <c r="AU306" s="149" t="s">
        <v>96</v>
      </c>
      <c r="AY306" s="17" t="s">
        <v>219</v>
      </c>
      <c r="BE306" s="150">
        <f>IF(N306="základní",J306,0)</f>
        <v>0</v>
      </c>
      <c r="BF306" s="150">
        <f>IF(N306="snížená",J306,0)</f>
        <v>0</v>
      </c>
      <c r="BG306" s="150">
        <f>IF(N306="zákl. přenesená",J306,0)</f>
        <v>0</v>
      </c>
      <c r="BH306" s="150">
        <f>IF(N306="sníž. přenesená",J306,0)</f>
        <v>0</v>
      </c>
      <c r="BI306" s="150">
        <f>IF(N306="nulová",J306,0)</f>
        <v>0</v>
      </c>
      <c r="BJ306" s="17" t="s">
        <v>94</v>
      </c>
      <c r="BK306" s="150">
        <f>ROUND(I306*H306,2)</f>
        <v>0</v>
      </c>
      <c r="BL306" s="17" t="s">
        <v>226</v>
      </c>
      <c r="BM306" s="149" t="s">
        <v>1738</v>
      </c>
    </row>
    <row r="307" spans="2:65" s="1" customFormat="1" ht="11.25">
      <c r="B307" s="33"/>
      <c r="D307" s="179" t="s">
        <v>256</v>
      </c>
      <c r="F307" s="180" t="s">
        <v>1739</v>
      </c>
      <c r="I307" s="181"/>
      <c r="L307" s="33"/>
      <c r="M307" s="182"/>
      <c r="T307" s="57"/>
      <c r="AT307" s="17" t="s">
        <v>256</v>
      </c>
      <c r="AU307" s="17" t="s">
        <v>96</v>
      </c>
    </row>
    <row r="308" spans="2:65" s="12" customFormat="1" ht="11.25">
      <c r="B308" s="151"/>
      <c r="D308" s="152" t="s">
        <v>228</v>
      </c>
      <c r="E308" s="153" t="s">
        <v>1</v>
      </c>
      <c r="F308" s="154" t="s">
        <v>1740</v>
      </c>
      <c r="H308" s="153" t="s">
        <v>1</v>
      </c>
      <c r="I308" s="155"/>
      <c r="L308" s="151"/>
      <c r="M308" s="156"/>
      <c r="T308" s="157"/>
      <c r="AT308" s="153" t="s">
        <v>228</v>
      </c>
      <c r="AU308" s="153" t="s">
        <v>96</v>
      </c>
      <c r="AV308" s="12" t="s">
        <v>94</v>
      </c>
      <c r="AW308" s="12" t="s">
        <v>42</v>
      </c>
      <c r="AX308" s="12" t="s">
        <v>87</v>
      </c>
      <c r="AY308" s="153" t="s">
        <v>219</v>
      </c>
    </row>
    <row r="309" spans="2:65" s="12" customFormat="1" ht="11.25">
      <c r="B309" s="151"/>
      <c r="D309" s="152" t="s">
        <v>228</v>
      </c>
      <c r="E309" s="153" t="s">
        <v>1</v>
      </c>
      <c r="F309" s="154" t="s">
        <v>1741</v>
      </c>
      <c r="H309" s="153" t="s">
        <v>1</v>
      </c>
      <c r="I309" s="155"/>
      <c r="L309" s="151"/>
      <c r="M309" s="156"/>
      <c r="T309" s="157"/>
      <c r="AT309" s="153" t="s">
        <v>228</v>
      </c>
      <c r="AU309" s="153" t="s">
        <v>96</v>
      </c>
      <c r="AV309" s="12" t="s">
        <v>94</v>
      </c>
      <c r="AW309" s="12" t="s">
        <v>42</v>
      </c>
      <c r="AX309" s="12" t="s">
        <v>87</v>
      </c>
      <c r="AY309" s="153" t="s">
        <v>219</v>
      </c>
    </row>
    <row r="310" spans="2:65" s="14" customFormat="1" ht="11.25">
      <c r="B310" s="165"/>
      <c r="D310" s="152" t="s">
        <v>228</v>
      </c>
      <c r="E310" s="166" t="s">
        <v>1</v>
      </c>
      <c r="F310" s="167" t="s">
        <v>1742</v>
      </c>
      <c r="H310" s="168">
        <v>0.64400000000000002</v>
      </c>
      <c r="I310" s="169"/>
      <c r="L310" s="165"/>
      <c r="M310" s="170"/>
      <c r="T310" s="171"/>
      <c r="AT310" s="166" t="s">
        <v>228</v>
      </c>
      <c r="AU310" s="166" t="s">
        <v>96</v>
      </c>
      <c r="AV310" s="14" t="s">
        <v>96</v>
      </c>
      <c r="AW310" s="14" t="s">
        <v>42</v>
      </c>
      <c r="AX310" s="14" t="s">
        <v>87</v>
      </c>
      <c r="AY310" s="166" t="s">
        <v>219</v>
      </c>
    </row>
    <row r="311" spans="2:65" s="15" customFormat="1" ht="11.25">
      <c r="B311" s="172"/>
      <c r="D311" s="152" t="s">
        <v>228</v>
      </c>
      <c r="E311" s="173" t="s">
        <v>1551</v>
      </c>
      <c r="F311" s="174" t="s">
        <v>1743</v>
      </c>
      <c r="H311" s="175">
        <v>0.64400000000000002</v>
      </c>
      <c r="I311" s="176"/>
      <c r="L311" s="172"/>
      <c r="M311" s="177"/>
      <c r="T311" s="178"/>
      <c r="AT311" s="173" t="s">
        <v>228</v>
      </c>
      <c r="AU311" s="173" t="s">
        <v>96</v>
      </c>
      <c r="AV311" s="15" t="s">
        <v>226</v>
      </c>
      <c r="AW311" s="15" t="s">
        <v>42</v>
      </c>
      <c r="AX311" s="15" t="s">
        <v>94</v>
      </c>
      <c r="AY311" s="173" t="s">
        <v>219</v>
      </c>
    </row>
    <row r="312" spans="2:65" s="1" customFormat="1" ht="21.75" customHeight="1">
      <c r="B312" s="33"/>
      <c r="C312" s="138" t="s">
        <v>435</v>
      </c>
      <c r="D312" s="138" t="s">
        <v>221</v>
      </c>
      <c r="E312" s="139" t="s">
        <v>1744</v>
      </c>
      <c r="F312" s="140" t="s">
        <v>1745</v>
      </c>
      <c r="G312" s="141" t="s">
        <v>272</v>
      </c>
      <c r="H312" s="142">
        <v>5.0609999999999999</v>
      </c>
      <c r="I312" s="143"/>
      <c r="J312" s="144">
        <f>ROUND(I312*H312,2)</f>
        <v>0</v>
      </c>
      <c r="K312" s="140" t="s">
        <v>254</v>
      </c>
      <c r="L312" s="33"/>
      <c r="M312" s="145" t="s">
        <v>1</v>
      </c>
      <c r="N312" s="146" t="s">
        <v>52</v>
      </c>
      <c r="P312" s="147">
        <f>O312*H312</f>
        <v>0</v>
      </c>
      <c r="Q312" s="147">
        <v>0</v>
      </c>
      <c r="R312" s="147">
        <f>Q312*H312</f>
        <v>0</v>
      </c>
      <c r="S312" s="147">
        <v>0</v>
      </c>
      <c r="T312" s="148">
        <f>S312*H312</f>
        <v>0</v>
      </c>
      <c r="AR312" s="149" t="s">
        <v>226</v>
      </c>
      <c r="AT312" s="149" t="s">
        <v>221</v>
      </c>
      <c r="AU312" s="149" t="s">
        <v>96</v>
      </c>
      <c r="AY312" s="17" t="s">
        <v>219</v>
      </c>
      <c r="BE312" s="150">
        <f>IF(N312="základní",J312,0)</f>
        <v>0</v>
      </c>
      <c r="BF312" s="150">
        <f>IF(N312="snížená",J312,0)</f>
        <v>0</v>
      </c>
      <c r="BG312" s="150">
        <f>IF(N312="zákl. přenesená",J312,0)</f>
        <v>0</v>
      </c>
      <c r="BH312" s="150">
        <f>IF(N312="sníž. přenesená",J312,0)</f>
        <v>0</v>
      </c>
      <c r="BI312" s="150">
        <f>IF(N312="nulová",J312,0)</f>
        <v>0</v>
      </c>
      <c r="BJ312" s="17" t="s">
        <v>94</v>
      </c>
      <c r="BK312" s="150">
        <f>ROUND(I312*H312,2)</f>
        <v>0</v>
      </c>
      <c r="BL312" s="17" t="s">
        <v>226</v>
      </c>
      <c r="BM312" s="149" t="s">
        <v>1746</v>
      </c>
    </row>
    <row r="313" spans="2:65" s="1" customFormat="1" ht="11.25">
      <c r="B313" s="33"/>
      <c r="D313" s="179" t="s">
        <v>256</v>
      </c>
      <c r="F313" s="180" t="s">
        <v>1747</v>
      </c>
      <c r="I313" s="181"/>
      <c r="L313" s="33"/>
      <c r="M313" s="182"/>
      <c r="T313" s="57"/>
      <c r="AT313" s="17" t="s">
        <v>256</v>
      </c>
      <c r="AU313" s="17" t="s">
        <v>96</v>
      </c>
    </row>
    <row r="314" spans="2:65" s="12" customFormat="1" ht="11.25">
      <c r="B314" s="151"/>
      <c r="D314" s="152" t="s">
        <v>228</v>
      </c>
      <c r="E314" s="153" t="s">
        <v>1</v>
      </c>
      <c r="F314" s="154" t="s">
        <v>1741</v>
      </c>
      <c r="H314" s="153" t="s">
        <v>1</v>
      </c>
      <c r="I314" s="155"/>
      <c r="L314" s="151"/>
      <c r="M314" s="156"/>
      <c r="T314" s="157"/>
      <c r="AT314" s="153" t="s">
        <v>228</v>
      </c>
      <c r="AU314" s="153" t="s">
        <v>96</v>
      </c>
      <c r="AV314" s="12" t="s">
        <v>94</v>
      </c>
      <c r="AW314" s="12" t="s">
        <v>42</v>
      </c>
      <c r="AX314" s="12" t="s">
        <v>87</v>
      </c>
      <c r="AY314" s="153" t="s">
        <v>219</v>
      </c>
    </row>
    <row r="315" spans="2:65" s="12" customFormat="1" ht="11.25">
      <c r="B315" s="151"/>
      <c r="D315" s="152" t="s">
        <v>228</v>
      </c>
      <c r="E315" s="153" t="s">
        <v>1</v>
      </c>
      <c r="F315" s="154" t="s">
        <v>1748</v>
      </c>
      <c r="H315" s="153" t="s">
        <v>1</v>
      </c>
      <c r="I315" s="155"/>
      <c r="L315" s="151"/>
      <c r="M315" s="156"/>
      <c r="T315" s="157"/>
      <c r="AT315" s="153" t="s">
        <v>228</v>
      </c>
      <c r="AU315" s="153" t="s">
        <v>96</v>
      </c>
      <c r="AV315" s="12" t="s">
        <v>94</v>
      </c>
      <c r="AW315" s="12" t="s">
        <v>42</v>
      </c>
      <c r="AX315" s="12" t="s">
        <v>87</v>
      </c>
      <c r="AY315" s="153" t="s">
        <v>219</v>
      </c>
    </row>
    <row r="316" spans="2:65" s="14" customFormat="1" ht="11.25">
      <c r="B316" s="165"/>
      <c r="D316" s="152" t="s">
        <v>228</v>
      </c>
      <c r="E316" s="166" t="s">
        <v>1</v>
      </c>
      <c r="F316" s="167" t="s">
        <v>1749</v>
      </c>
      <c r="H316" s="168">
        <v>0.56000000000000005</v>
      </c>
      <c r="I316" s="169"/>
      <c r="L316" s="165"/>
      <c r="M316" s="170"/>
      <c r="T316" s="171"/>
      <c r="AT316" s="166" t="s">
        <v>228</v>
      </c>
      <c r="AU316" s="166" t="s">
        <v>96</v>
      </c>
      <c r="AV316" s="14" t="s">
        <v>96</v>
      </c>
      <c r="AW316" s="14" t="s">
        <v>42</v>
      </c>
      <c r="AX316" s="14" t="s">
        <v>87</v>
      </c>
      <c r="AY316" s="166" t="s">
        <v>219</v>
      </c>
    </row>
    <row r="317" spans="2:65" s="14" customFormat="1" ht="11.25">
      <c r="B317" s="165"/>
      <c r="D317" s="152" t="s">
        <v>228</v>
      </c>
      <c r="E317" s="166" t="s">
        <v>1</v>
      </c>
      <c r="F317" s="167" t="s">
        <v>1750</v>
      </c>
      <c r="H317" s="168">
        <v>2.5649999999999999</v>
      </c>
      <c r="I317" s="169"/>
      <c r="L317" s="165"/>
      <c r="M317" s="170"/>
      <c r="T317" s="171"/>
      <c r="AT317" s="166" t="s">
        <v>228</v>
      </c>
      <c r="AU317" s="166" t="s">
        <v>96</v>
      </c>
      <c r="AV317" s="14" t="s">
        <v>96</v>
      </c>
      <c r="AW317" s="14" t="s">
        <v>42</v>
      </c>
      <c r="AX317" s="14" t="s">
        <v>87</v>
      </c>
      <c r="AY317" s="166" t="s">
        <v>219</v>
      </c>
    </row>
    <row r="318" spans="2:65" s="14" customFormat="1" ht="11.25">
      <c r="B318" s="165"/>
      <c r="D318" s="152" t="s">
        <v>228</v>
      </c>
      <c r="E318" s="166" t="s">
        <v>1</v>
      </c>
      <c r="F318" s="167" t="s">
        <v>1751</v>
      </c>
      <c r="H318" s="168">
        <v>1.44</v>
      </c>
      <c r="I318" s="169"/>
      <c r="L318" s="165"/>
      <c r="M318" s="170"/>
      <c r="T318" s="171"/>
      <c r="AT318" s="166" t="s">
        <v>228</v>
      </c>
      <c r="AU318" s="166" t="s">
        <v>96</v>
      </c>
      <c r="AV318" s="14" t="s">
        <v>96</v>
      </c>
      <c r="AW318" s="14" t="s">
        <v>42</v>
      </c>
      <c r="AX318" s="14" t="s">
        <v>87</v>
      </c>
      <c r="AY318" s="166" t="s">
        <v>219</v>
      </c>
    </row>
    <row r="319" spans="2:65" s="12" customFormat="1" ht="11.25">
      <c r="B319" s="151"/>
      <c r="D319" s="152" t="s">
        <v>228</v>
      </c>
      <c r="E319" s="153" t="s">
        <v>1</v>
      </c>
      <c r="F319" s="154" t="s">
        <v>1752</v>
      </c>
      <c r="H319" s="153" t="s">
        <v>1</v>
      </c>
      <c r="I319" s="155"/>
      <c r="L319" s="151"/>
      <c r="M319" s="156"/>
      <c r="T319" s="157"/>
      <c r="AT319" s="153" t="s">
        <v>228</v>
      </c>
      <c r="AU319" s="153" t="s">
        <v>96</v>
      </c>
      <c r="AV319" s="12" t="s">
        <v>94</v>
      </c>
      <c r="AW319" s="12" t="s">
        <v>42</v>
      </c>
      <c r="AX319" s="12" t="s">
        <v>87</v>
      </c>
      <c r="AY319" s="153" t="s">
        <v>219</v>
      </c>
    </row>
    <row r="320" spans="2:65" s="14" customFormat="1" ht="11.25">
      <c r="B320" s="165"/>
      <c r="D320" s="152" t="s">
        <v>228</v>
      </c>
      <c r="E320" s="166" t="s">
        <v>1</v>
      </c>
      <c r="F320" s="167" t="s">
        <v>1753</v>
      </c>
      <c r="H320" s="168">
        <v>1.1399999999999999</v>
      </c>
      <c r="I320" s="169"/>
      <c r="L320" s="165"/>
      <c r="M320" s="170"/>
      <c r="T320" s="171"/>
      <c r="AT320" s="166" t="s">
        <v>228</v>
      </c>
      <c r="AU320" s="166" t="s">
        <v>96</v>
      </c>
      <c r="AV320" s="14" t="s">
        <v>96</v>
      </c>
      <c r="AW320" s="14" t="s">
        <v>42</v>
      </c>
      <c r="AX320" s="14" t="s">
        <v>87</v>
      </c>
      <c r="AY320" s="166" t="s">
        <v>219</v>
      </c>
    </row>
    <row r="321" spans="2:65" s="13" customFormat="1" ht="11.25">
      <c r="B321" s="158"/>
      <c r="D321" s="152" t="s">
        <v>228</v>
      </c>
      <c r="E321" s="159" t="s">
        <v>1754</v>
      </c>
      <c r="F321" s="160" t="s">
        <v>1755</v>
      </c>
      <c r="H321" s="161">
        <v>5.7050000000000001</v>
      </c>
      <c r="I321" s="162"/>
      <c r="L321" s="158"/>
      <c r="M321" s="163"/>
      <c r="T321" s="164"/>
      <c r="AT321" s="159" t="s">
        <v>228</v>
      </c>
      <c r="AU321" s="159" t="s">
        <v>96</v>
      </c>
      <c r="AV321" s="13" t="s">
        <v>236</v>
      </c>
      <c r="AW321" s="13" t="s">
        <v>42</v>
      </c>
      <c r="AX321" s="13" t="s">
        <v>87</v>
      </c>
      <c r="AY321" s="159" t="s">
        <v>219</v>
      </c>
    </row>
    <row r="322" spans="2:65" s="12" customFormat="1" ht="11.25">
      <c r="B322" s="151"/>
      <c r="D322" s="152" t="s">
        <v>228</v>
      </c>
      <c r="E322" s="153" t="s">
        <v>1</v>
      </c>
      <c r="F322" s="154" t="s">
        <v>1756</v>
      </c>
      <c r="H322" s="153" t="s">
        <v>1</v>
      </c>
      <c r="I322" s="155"/>
      <c r="L322" s="151"/>
      <c r="M322" s="156"/>
      <c r="T322" s="157"/>
      <c r="AT322" s="153" t="s">
        <v>228</v>
      </c>
      <c r="AU322" s="153" t="s">
        <v>96</v>
      </c>
      <c r="AV322" s="12" t="s">
        <v>94</v>
      </c>
      <c r="AW322" s="12" t="s">
        <v>42</v>
      </c>
      <c r="AX322" s="12" t="s">
        <v>87</v>
      </c>
      <c r="AY322" s="153" t="s">
        <v>219</v>
      </c>
    </row>
    <row r="323" spans="2:65" s="14" customFormat="1" ht="11.25">
      <c r="B323" s="165"/>
      <c r="D323" s="152" t="s">
        <v>228</v>
      </c>
      <c r="E323" s="166" t="s">
        <v>1</v>
      </c>
      <c r="F323" s="167" t="s">
        <v>1757</v>
      </c>
      <c r="H323" s="168">
        <v>-0.64400000000000002</v>
      </c>
      <c r="I323" s="169"/>
      <c r="L323" s="165"/>
      <c r="M323" s="170"/>
      <c r="T323" s="171"/>
      <c r="AT323" s="166" t="s">
        <v>228</v>
      </c>
      <c r="AU323" s="166" t="s">
        <v>96</v>
      </c>
      <c r="AV323" s="14" t="s">
        <v>96</v>
      </c>
      <c r="AW323" s="14" t="s">
        <v>42</v>
      </c>
      <c r="AX323" s="14" t="s">
        <v>87</v>
      </c>
      <c r="AY323" s="166" t="s">
        <v>219</v>
      </c>
    </row>
    <row r="324" spans="2:65" s="15" customFormat="1" ht="11.25">
      <c r="B324" s="172"/>
      <c r="D324" s="152" t="s">
        <v>228</v>
      </c>
      <c r="E324" s="173" t="s">
        <v>1570</v>
      </c>
      <c r="F324" s="174" t="s">
        <v>1758</v>
      </c>
      <c r="H324" s="175">
        <v>5.0609999999999999</v>
      </c>
      <c r="I324" s="176"/>
      <c r="L324" s="172"/>
      <c r="M324" s="177"/>
      <c r="T324" s="178"/>
      <c r="AT324" s="173" t="s">
        <v>228</v>
      </c>
      <c r="AU324" s="173" t="s">
        <v>96</v>
      </c>
      <c r="AV324" s="15" t="s">
        <v>226</v>
      </c>
      <c r="AW324" s="15" t="s">
        <v>42</v>
      </c>
      <c r="AX324" s="15" t="s">
        <v>94</v>
      </c>
      <c r="AY324" s="173" t="s">
        <v>219</v>
      </c>
    </row>
    <row r="325" spans="2:65" s="1" customFormat="1" ht="16.5" customHeight="1">
      <c r="B325" s="33"/>
      <c r="C325" s="138" t="s">
        <v>439</v>
      </c>
      <c r="D325" s="138" t="s">
        <v>221</v>
      </c>
      <c r="E325" s="139" t="s">
        <v>1220</v>
      </c>
      <c r="F325" s="140" t="s">
        <v>1221</v>
      </c>
      <c r="G325" s="141" t="s">
        <v>272</v>
      </c>
      <c r="H325" s="142">
        <v>0.92</v>
      </c>
      <c r="I325" s="143"/>
      <c r="J325" s="144">
        <f>ROUND(I325*H325,2)</f>
        <v>0</v>
      </c>
      <c r="K325" s="140" t="s">
        <v>254</v>
      </c>
      <c r="L325" s="33"/>
      <c r="M325" s="145" t="s">
        <v>1</v>
      </c>
      <c r="N325" s="146" t="s">
        <v>52</v>
      </c>
      <c r="P325" s="147">
        <f>O325*H325</f>
        <v>0</v>
      </c>
      <c r="Q325" s="147">
        <v>0</v>
      </c>
      <c r="R325" s="147">
        <f>Q325*H325</f>
        <v>0</v>
      </c>
      <c r="S325" s="147">
        <v>0</v>
      </c>
      <c r="T325" s="148">
        <f>S325*H325</f>
        <v>0</v>
      </c>
      <c r="AR325" s="149" t="s">
        <v>226</v>
      </c>
      <c r="AT325" s="149" t="s">
        <v>221</v>
      </c>
      <c r="AU325" s="149" t="s">
        <v>96</v>
      </c>
      <c r="AY325" s="17" t="s">
        <v>219</v>
      </c>
      <c r="BE325" s="150">
        <f>IF(N325="základní",J325,0)</f>
        <v>0</v>
      </c>
      <c r="BF325" s="150">
        <f>IF(N325="snížená",J325,0)</f>
        <v>0</v>
      </c>
      <c r="BG325" s="150">
        <f>IF(N325="zákl. přenesená",J325,0)</f>
        <v>0</v>
      </c>
      <c r="BH325" s="150">
        <f>IF(N325="sníž. přenesená",J325,0)</f>
        <v>0</v>
      </c>
      <c r="BI325" s="150">
        <f>IF(N325="nulová",J325,0)</f>
        <v>0</v>
      </c>
      <c r="BJ325" s="17" t="s">
        <v>94</v>
      </c>
      <c r="BK325" s="150">
        <f>ROUND(I325*H325,2)</f>
        <v>0</v>
      </c>
      <c r="BL325" s="17" t="s">
        <v>226</v>
      </c>
      <c r="BM325" s="149" t="s">
        <v>1759</v>
      </c>
    </row>
    <row r="326" spans="2:65" s="1" customFormat="1" ht="11.25">
      <c r="B326" s="33"/>
      <c r="D326" s="179" t="s">
        <v>256</v>
      </c>
      <c r="F326" s="180" t="s">
        <v>1223</v>
      </c>
      <c r="I326" s="181"/>
      <c r="L326" s="33"/>
      <c r="M326" s="182"/>
      <c r="T326" s="57"/>
      <c r="AT326" s="17" t="s">
        <v>256</v>
      </c>
      <c r="AU326" s="17" t="s">
        <v>96</v>
      </c>
    </row>
    <row r="327" spans="2:65" s="12" customFormat="1" ht="11.25">
      <c r="B327" s="151"/>
      <c r="D327" s="152" t="s">
        <v>228</v>
      </c>
      <c r="E327" s="153" t="s">
        <v>1</v>
      </c>
      <c r="F327" s="154" t="s">
        <v>1760</v>
      </c>
      <c r="H327" s="153" t="s">
        <v>1</v>
      </c>
      <c r="I327" s="155"/>
      <c r="L327" s="151"/>
      <c r="M327" s="156"/>
      <c r="T327" s="157"/>
      <c r="AT327" s="153" t="s">
        <v>228</v>
      </c>
      <c r="AU327" s="153" t="s">
        <v>96</v>
      </c>
      <c r="AV327" s="12" t="s">
        <v>94</v>
      </c>
      <c r="AW327" s="12" t="s">
        <v>42</v>
      </c>
      <c r="AX327" s="12" t="s">
        <v>87</v>
      </c>
      <c r="AY327" s="153" t="s">
        <v>219</v>
      </c>
    </row>
    <row r="328" spans="2:65" s="14" customFormat="1" ht="11.25">
      <c r="B328" s="165"/>
      <c r="D328" s="152" t="s">
        <v>228</v>
      </c>
      <c r="E328" s="166" t="s">
        <v>1</v>
      </c>
      <c r="F328" s="167" t="s">
        <v>1761</v>
      </c>
      <c r="H328" s="168">
        <v>0.92</v>
      </c>
      <c r="I328" s="169"/>
      <c r="L328" s="165"/>
      <c r="M328" s="170"/>
      <c r="T328" s="171"/>
      <c r="AT328" s="166" t="s">
        <v>228</v>
      </c>
      <c r="AU328" s="166" t="s">
        <v>96</v>
      </c>
      <c r="AV328" s="14" t="s">
        <v>96</v>
      </c>
      <c r="AW328" s="14" t="s">
        <v>42</v>
      </c>
      <c r="AX328" s="14" t="s">
        <v>87</v>
      </c>
      <c r="AY328" s="166" t="s">
        <v>219</v>
      </c>
    </row>
    <row r="329" spans="2:65" s="13" customFormat="1" ht="11.25">
      <c r="B329" s="158"/>
      <c r="D329" s="152" t="s">
        <v>228</v>
      </c>
      <c r="E329" s="159" t="s">
        <v>1519</v>
      </c>
      <c r="F329" s="160" t="s">
        <v>1762</v>
      </c>
      <c r="H329" s="161">
        <v>0.92</v>
      </c>
      <c r="I329" s="162"/>
      <c r="L329" s="158"/>
      <c r="M329" s="163"/>
      <c r="T329" s="164"/>
      <c r="AT329" s="159" t="s">
        <v>228</v>
      </c>
      <c r="AU329" s="159" t="s">
        <v>96</v>
      </c>
      <c r="AV329" s="13" t="s">
        <v>236</v>
      </c>
      <c r="AW329" s="13" t="s">
        <v>42</v>
      </c>
      <c r="AX329" s="13" t="s">
        <v>87</v>
      </c>
      <c r="AY329" s="159" t="s">
        <v>219</v>
      </c>
    </row>
    <row r="330" spans="2:65" s="15" customFormat="1" ht="11.25">
      <c r="B330" s="172"/>
      <c r="D330" s="152" t="s">
        <v>228</v>
      </c>
      <c r="E330" s="173" t="s">
        <v>1</v>
      </c>
      <c r="F330" s="174" t="s">
        <v>262</v>
      </c>
      <c r="H330" s="175">
        <v>0.92</v>
      </c>
      <c r="I330" s="176"/>
      <c r="L330" s="172"/>
      <c r="M330" s="177"/>
      <c r="T330" s="178"/>
      <c r="AT330" s="173" t="s">
        <v>228</v>
      </c>
      <c r="AU330" s="173" t="s">
        <v>96</v>
      </c>
      <c r="AV330" s="15" t="s">
        <v>226</v>
      </c>
      <c r="AW330" s="15" t="s">
        <v>42</v>
      </c>
      <c r="AX330" s="15" t="s">
        <v>94</v>
      </c>
      <c r="AY330" s="173" t="s">
        <v>219</v>
      </c>
    </row>
    <row r="331" spans="2:65" s="1" customFormat="1" ht="16.5" customHeight="1">
      <c r="B331" s="33"/>
      <c r="C331" s="138" t="s">
        <v>444</v>
      </c>
      <c r="D331" s="138" t="s">
        <v>221</v>
      </c>
      <c r="E331" s="139" t="s">
        <v>1763</v>
      </c>
      <c r="F331" s="140" t="s">
        <v>1764</v>
      </c>
      <c r="G331" s="141" t="s">
        <v>224</v>
      </c>
      <c r="H331" s="142">
        <v>11.259</v>
      </c>
      <c r="I331" s="143"/>
      <c r="J331" s="144">
        <f>ROUND(I331*H331,2)</f>
        <v>0</v>
      </c>
      <c r="K331" s="140" t="s">
        <v>254</v>
      </c>
      <c r="L331" s="33"/>
      <c r="M331" s="145" t="s">
        <v>1</v>
      </c>
      <c r="N331" s="146" t="s">
        <v>52</v>
      </c>
      <c r="P331" s="147">
        <f>O331*H331</f>
        <v>0</v>
      </c>
      <c r="Q331" s="147">
        <v>8.4000000000000003E-4</v>
      </c>
      <c r="R331" s="147">
        <f>Q331*H331</f>
        <v>9.4575600000000003E-3</v>
      </c>
      <c r="S331" s="147">
        <v>0</v>
      </c>
      <c r="T331" s="148">
        <f>S331*H331</f>
        <v>0</v>
      </c>
      <c r="AR331" s="149" t="s">
        <v>226</v>
      </c>
      <c r="AT331" s="149" t="s">
        <v>221</v>
      </c>
      <c r="AU331" s="149" t="s">
        <v>96</v>
      </c>
      <c r="AY331" s="17" t="s">
        <v>219</v>
      </c>
      <c r="BE331" s="150">
        <f>IF(N331="základní",J331,0)</f>
        <v>0</v>
      </c>
      <c r="BF331" s="150">
        <f>IF(N331="snížená",J331,0)</f>
        <v>0</v>
      </c>
      <c r="BG331" s="150">
        <f>IF(N331="zákl. přenesená",J331,0)</f>
        <v>0</v>
      </c>
      <c r="BH331" s="150">
        <f>IF(N331="sníž. přenesená",J331,0)</f>
        <v>0</v>
      </c>
      <c r="BI331" s="150">
        <f>IF(N331="nulová",J331,0)</f>
        <v>0</v>
      </c>
      <c r="BJ331" s="17" t="s">
        <v>94</v>
      </c>
      <c r="BK331" s="150">
        <f>ROUND(I331*H331,2)</f>
        <v>0</v>
      </c>
      <c r="BL331" s="17" t="s">
        <v>226</v>
      </c>
      <c r="BM331" s="149" t="s">
        <v>1765</v>
      </c>
    </row>
    <row r="332" spans="2:65" s="1" customFormat="1" ht="11.25">
      <c r="B332" s="33"/>
      <c r="D332" s="179" t="s">
        <v>256</v>
      </c>
      <c r="F332" s="180" t="s">
        <v>1766</v>
      </c>
      <c r="I332" s="181"/>
      <c r="L332" s="33"/>
      <c r="M332" s="182"/>
      <c r="T332" s="57"/>
      <c r="AT332" s="17" t="s">
        <v>256</v>
      </c>
      <c r="AU332" s="17" t="s">
        <v>96</v>
      </c>
    </row>
    <row r="333" spans="2:65" s="12" customFormat="1" ht="11.25">
      <c r="B333" s="151"/>
      <c r="D333" s="152" t="s">
        <v>228</v>
      </c>
      <c r="E333" s="153" t="s">
        <v>1</v>
      </c>
      <c r="F333" s="154" t="s">
        <v>1741</v>
      </c>
      <c r="H333" s="153" t="s">
        <v>1</v>
      </c>
      <c r="I333" s="155"/>
      <c r="L333" s="151"/>
      <c r="M333" s="156"/>
      <c r="T333" s="157"/>
      <c r="AT333" s="153" t="s">
        <v>228</v>
      </c>
      <c r="AU333" s="153" t="s">
        <v>96</v>
      </c>
      <c r="AV333" s="12" t="s">
        <v>94</v>
      </c>
      <c r="AW333" s="12" t="s">
        <v>42</v>
      </c>
      <c r="AX333" s="12" t="s">
        <v>87</v>
      </c>
      <c r="AY333" s="153" t="s">
        <v>219</v>
      </c>
    </row>
    <row r="334" spans="2:65" s="12" customFormat="1" ht="11.25">
      <c r="B334" s="151"/>
      <c r="D334" s="152" t="s">
        <v>228</v>
      </c>
      <c r="E334" s="153" t="s">
        <v>1</v>
      </c>
      <c r="F334" s="154" t="s">
        <v>1748</v>
      </c>
      <c r="H334" s="153" t="s">
        <v>1</v>
      </c>
      <c r="I334" s="155"/>
      <c r="L334" s="151"/>
      <c r="M334" s="156"/>
      <c r="T334" s="157"/>
      <c r="AT334" s="153" t="s">
        <v>228</v>
      </c>
      <c r="AU334" s="153" t="s">
        <v>96</v>
      </c>
      <c r="AV334" s="12" t="s">
        <v>94</v>
      </c>
      <c r="AW334" s="12" t="s">
        <v>42</v>
      </c>
      <c r="AX334" s="12" t="s">
        <v>87</v>
      </c>
      <c r="AY334" s="153" t="s">
        <v>219</v>
      </c>
    </row>
    <row r="335" spans="2:65" s="14" customFormat="1" ht="11.25">
      <c r="B335" s="165"/>
      <c r="D335" s="152" t="s">
        <v>228</v>
      </c>
      <c r="E335" s="166" t="s">
        <v>1</v>
      </c>
      <c r="F335" s="167" t="s">
        <v>1767</v>
      </c>
      <c r="H335" s="168">
        <v>1.2450000000000001</v>
      </c>
      <c r="I335" s="169"/>
      <c r="L335" s="165"/>
      <c r="M335" s="170"/>
      <c r="T335" s="171"/>
      <c r="AT335" s="166" t="s">
        <v>228</v>
      </c>
      <c r="AU335" s="166" t="s">
        <v>96</v>
      </c>
      <c r="AV335" s="14" t="s">
        <v>96</v>
      </c>
      <c r="AW335" s="14" t="s">
        <v>42</v>
      </c>
      <c r="AX335" s="14" t="s">
        <v>87</v>
      </c>
      <c r="AY335" s="166" t="s">
        <v>219</v>
      </c>
    </row>
    <row r="336" spans="2:65" s="14" customFormat="1" ht="11.25">
      <c r="B336" s="165"/>
      <c r="D336" s="152" t="s">
        <v>228</v>
      </c>
      <c r="E336" s="166" t="s">
        <v>1</v>
      </c>
      <c r="F336" s="167" t="s">
        <v>1768</v>
      </c>
      <c r="H336" s="168">
        <v>5.8140000000000001</v>
      </c>
      <c r="I336" s="169"/>
      <c r="L336" s="165"/>
      <c r="M336" s="170"/>
      <c r="T336" s="171"/>
      <c r="AT336" s="166" t="s">
        <v>228</v>
      </c>
      <c r="AU336" s="166" t="s">
        <v>96</v>
      </c>
      <c r="AV336" s="14" t="s">
        <v>96</v>
      </c>
      <c r="AW336" s="14" t="s">
        <v>42</v>
      </c>
      <c r="AX336" s="14" t="s">
        <v>87</v>
      </c>
      <c r="AY336" s="166" t="s">
        <v>219</v>
      </c>
    </row>
    <row r="337" spans="2:65" s="14" customFormat="1" ht="11.25">
      <c r="B337" s="165"/>
      <c r="D337" s="152" t="s">
        <v>228</v>
      </c>
      <c r="E337" s="166" t="s">
        <v>1</v>
      </c>
      <c r="F337" s="167" t="s">
        <v>1769</v>
      </c>
      <c r="H337" s="168">
        <v>4.2</v>
      </c>
      <c r="I337" s="169"/>
      <c r="L337" s="165"/>
      <c r="M337" s="170"/>
      <c r="T337" s="171"/>
      <c r="AT337" s="166" t="s">
        <v>228</v>
      </c>
      <c r="AU337" s="166" t="s">
        <v>96</v>
      </c>
      <c r="AV337" s="14" t="s">
        <v>96</v>
      </c>
      <c r="AW337" s="14" t="s">
        <v>42</v>
      </c>
      <c r="AX337" s="14" t="s">
        <v>87</v>
      </c>
      <c r="AY337" s="166" t="s">
        <v>219</v>
      </c>
    </row>
    <row r="338" spans="2:65" s="14" customFormat="1" ht="11.25">
      <c r="B338" s="165"/>
      <c r="D338" s="152" t="s">
        <v>228</v>
      </c>
      <c r="E338" s="166" t="s">
        <v>1</v>
      </c>
      <c r="F338" s="167" t="s">
        <v>1770</v>
      </c>
      <c r="H338" s="168">
        <v>0</v>
      </c>
      <c r="I338" s="169"/>
      <c r="L338" s="165"/>
      <c r="M338" s="170"/>
      <c r="T338" s="171"/>
      <c r="AT338" s="166" t="s">
        <v>228</v>
      </c>
      <c r="AU338" s="166" t="s">
        <v>96</v>
      </c>
      <c r="AV338" s="14" t="s">
        <v>96</v>
      </c>
      <c r="AW338" s="14" t="s">
        <v>42</v>
      </c>
      <c r="AX338" s="14" t="s">
        <v>87</v>
      </c>
      <c r="AY338" s="166" t="s">
        <v>219</v>
      </c>
    </row>
    <row r="339" spans="2:65" s="13" customFormat="1" ht="11.25">
      <c r="B339" s="158"/>
      <c r="D339" s="152" t="s">
        <v>228</v>
      </c>
      <c r="E339" s="159" t="s">
        <v>1</v>
      </c>
      <c r="F339" s="160" t="s">
        <v>242</v>
      </c>
      <c r="H339" s="161">
        <v>11.259</v>
      </c>
      <c r="I339" s="162"/>
      <c r="L339" s="158"/>
      <c r="M339" s="163"/>
      <c r="T339" s="164"/>
      <c r="AT339" s="159" t="s">
        <v>228</v>
      </c>
      <c r="AU339" s="159" t="s">
        <v>96</v>
      </c>
      <c r="AV339" s="13" t="s">
        <v>236</v>
      </c>
      <c r="AW339" s="13" t="s">
        <v>42</v>
      </c>
      <c r="AX339" s="13" t="s">
        <v>87</v>
      </c>
      <c r="AY339" s="159" t="s">
        <v>219</v>
      </c>
    </row>
    <row r="340" spans="2:65" s="15" customFormat="1" ht="11.25">
      <c r="B340" s="172"/>
      <c r="D340" s="152" t="s">
        <v>228</v>
      </c>
      <c r="E340" s="173" t="s">
        <v>1523</v>
      </c>
      <c r="F340" s="174" t="s">
        <v>1771</v>
      </c>
      <c r="H340" s="175">
        <v>11.259</v>
      </c>
      <c r="I340" s="176"/>
      <c r="L340" s="172"/>
      <c r="M340" s="177"/>
      <c r="T340" s="178"/>
      <c r="AT340" s="173" t="s">
        <v>228</v>
      </c>
      <c r="AU340" s="173" t="s">
        <v>96</v>
      </c>
      <c r="AV340" s="15" t="s">
        <v>226</v>
      </c>
      <c r="AW340" s="15" t="s">
        <v>42</v>
      </c>
      <c r="AX340" s="15" t="s">
        <v>94</v>
      </c>
      <c r="AY340" s="173" t="s">
        <v>219</v>
      </c>
    </row>
    <row r="341" spans="2:65" s="1" customFormat="1" ht="16.5" customHeight="1">
      <c r="B341" s="33"/>
      <c r="C341" s="138" t="s">
        <v>454</v>
      </c>
      <c r="D341" s="138" t="s">
        <v>221</v>
      </c>
      <c r="E341" s="139" t="s">
        <v>1772</v>
      </c>
      <c r="F341" s="140" t="s">
        <v>1773</v>
      </c>
      <c r="G341" s="141" t="s">
        <v>224</v>
      </c>
      <c r="H341" s="142">
        <v>11.259</v>
      </c>
      <c r="I341" s="143"/>
      <c r="J341" s="144">
        <f>ROUND(I341*H341,2)</f>
        <v>0</v>
      </c>
      <c r="K341" s="140" t="s">
        <v>254</v>
      </c>
      <c r="L341" s="33"/>
      <c r="M341" s="145" t="s">
        <v>1</v>
      </c>
      <c r="N341" s="146" t="s">
        <v>52</v>
      </c>
      <c r="P341" s="147">
        <f>O341*H341</f>
        <v>0</v>
      </c>
      <c r="Q341" s="147">
        <v>0</v>
      </c>
      <c r="R341" s="147">
        <f>Q341*H341</f>
        <v>0</v>
      </c>
      <c r="S341" s="147">
        <v>0</v>
      </c>
      <c r="T341" s="148">
        <f>S341*H341</f>
        <v>0</v>
      </c>
      <c r="AR341" s="149" t="s">
        <v>226</v>
      </c>
      <c r="AT341" s="149" t="s">
        <v>221</v>
      </c>
      <c r="AU341" s="149" t="s">
        <v>96</v>
      </c>
      <c r="AY341" s="17" t="s">
        <v>219</v>
      </c>
      <c r="BE341" s="150">
        <f>IF(N341="základní",J341,0)</f>
        <v>0</v>
      </c>
      <c r="BF341" s="150">
        <f>IF(N341="snížená",J341,0)</f>
        <v>0</v>
      </c>
      <c r="BG341" s="150">
        <f>IF(N341="zákl. přenesená",J341,0)</f>
        <v>0</v>
      </c>
      <c r="BH341" s="150">
        <f>IF(N341="sníž. přenesená",J341,0)</f>
        <v>0</v>
      </c>
      <c r="BI341" s="150">
        <f>IF(N341="nulová",J341,0)</f>
        <v>0</v>
      </c>
      <c r="BJ341" s="17" t="s">
        <v>94</v>
      </c>
      <c r="BK341" s="150">
        <f>ROUND(I341*H341,2)</f>
        <v>0</v>
      </c>
      <c r="BL341" s="17" t="s">
        <v>226</v>
      </c>
      <c r="BM341" s="149" t="s">
        <v>1774</v>
      </c>
    </row>
    <row r="342" spans="2:65" s="1" customFormat="1" ht="11.25">
      <c r="B342" s="33"/>
      <c r="D342" s="179" t="s">
        <v>256</v>
      </c>
      <c r="F342" s="180" t="s">
        <v>1775</v>
      </c>
      <c r="I342" s="181"/>
      <c r="L342" s="33"/>
      <c r="M342" s="182"/>
      <c r="T342" s="57"/>
      <c r="AT342" s="17" t="s">
        <v>256</v>
      </c>
      <c r="AU342" s="17" t="s">
        <v>96</v>
      </c>
    </row>
    <row r="343" spans="2:65" s="14" customFormat="1" ht="11.25">
      <c r="B343" s="165"/>
      <c r="D343" s="152" t="s">
        <v>228</v>
      </c>
      <c r="E343" s="166" t="s">
        <v>1</v>
      </c>
      <c r="F343" s="167" t="s">
        <v>1523</v>
      </c>
      <c r="H343" s="168">
        <v>11.259</v>
      </c>
      <c r="I343" s="169"/>
      <c r="L343" s="165"/>
      <c r="M343" s="170"/>
      <c r="T343" s="171"/>
      <c r="AT343" s="166" t="s">
        <v>228</v>
      </c>
      <c r="AU343" s="166" t="s">
        <v>96</v>
      </c>
      <c r="AV343" s="14" t="s">
        <v>96</v>
      </c>
      <c r="AW343" s="14" t="s">
        <v>42</v>
      </c>
      <c r="AX343" s="14" t="s">
        <v>94</v>
      </c>
      <c r="AY343" s="166" t="s">
        <v>219</v>
      </c>
    </row>
    <row r="344" spans="2:65" s="1" customFormat="1" ht="16.5" customHeight="1">
      <c r="B344" s="33"/>
      <c r="C344" s="138" t="s">
        <v>460</v>
      </c>
      <c r="D344" s="138" t="s">
        <v>221</v>
      </c>
      <c r="E344" s="139" t="s">
        <v>1232</v>
      </c>
      <c r="F344" s="140" t="s">
        <v>1233</v>
      </c>
      <c r="G344" s="141" t="s">
        <v>272</v>
      </c>
      <c r="H344" s="142">
        <v>4.1020000000000003</v>
      </c>
      <c r="I344" s="143"/>
      <c r="J344" s="144">
        <f>ROUND(I344*H344,2)</f>
        <v>0</v>
      </c>
      <c r="K344" s="140" t="s">
        <v>254</v>
      </c>
      <c r="L344" s="33"/>
      <c r="M344" s="145" t="s">
        <v>1</v>
      </c>
      <c r="N344" s="146" t="s">
        <v>52</v>
      </c>
      <c r="P344" s="147">
        <f>O344*H344</f>
        <v>0</v>
      </c>
      <c r="Q344" s="147">
        <v>0</v>
      </c>
      <c r="R344" s="147">
        <f>Q344*H344</f>
        <v>0</v>
      </c>
      <c r="S344" s="147">
        <v>0</v>
      </c>
      <c r="T344" s="148">
        <f>S344*H344</f>
        <v>0</v>
      </c>
      <c r="AR344" s="149" t="s">
        <v>226</v>
      </c>
      <c r="AT344" s="149" t="s">
        <v>221</v>
      </c>
      <c r="AU344" s="149" t="s">
        <v>96</v>
      </c>
      <c r="AY344" s="17" t="s">
        <v>219</v>
      </c>
      <c r="BE344" s="150">
        <f>IF(N344="základní",J344,0)</f>
        <v>0</v>
      </c>
      <c r="BF344" s="150">
        <f>IF(N344="snížená",J344,0)</f>
        <v>0</v>
      </c>
      <c r="BG344" s="150">
        <f>IF(N344="zákl. přenesená",J344,0)</f>
        <v>0</v>
      </c>
      <c r="BH344" s="150">
        <f>IF(N344="sníž. přenesená",J344,0)</f>
        <v>0</v>
      </c>
      <c r="BI344" s="150">
        <f>IF(N344="nulová",J344,0)</f>
        <v>0</v>
      </c>
      <c r="BJ344" s="17" t="s">
        <v>94</v>
      </c>
      <c r="BK344" s="150">
        <f>ROUND(I344*H344,2)</f>
        <v>0</v>
      </c>
      <c r="BL344" s="17" t="s">
        <v>226</v>
      </c>
      <c r="BM344" s="149" t="s">
        <v>1776</v>
      </c>
    </row>
    <row r="345" spans="2:65" s="1" customFormat="1" ht="11.25">
      <c r="B345" s="33"/>
      <c r="D345" s="179" t="s">
        <v>256</v>
      </c>
      <c r="F345" s="180" t="s">
        <v>1235</v>
      </c>
      <c r="I345" s="181"/>
      <c r="L345" s="33"/>
      <c r="M345" s="182"/>
      <c r="T345" s="57"/>
      <c r="AT345" s="17" t="s">
        <v>256</v>
      </c>
      <c r="AU345" s="17" t="s">
        <v>96</v>
      </c>
    </row>
    <row r="346" spans="2:65" s="12" customFormat="1" ht="11.25">
      <c r="B346" s="151"/>
      <c r="D346" s="152" t="s">
        <v>228</v>
      </c>
      <c r="E346" s="153" t="s">
        <v>1</v>
      </c>
      <c r="F346" s="154" t="s">
        <v>1777</v>
      </c>
      <c r="H346" s="153" t="s">
        <v>1</v>
      </c>
      <c r="I346" s="155"/>
      <c r="L346" s="151"/>
      <c r="M346" s="156"/>
      <c r="T346" s="157"/>
      <c r="AT346" s="153" t="s">
        <v>228</v>
      </c>
      <c r="AU346" s="153" t="s">
        <v>96</v>
      </c>
      <c r="AV346" s="12" t="s">
        <v>94</v>
      </c>
      <c r="AW346" s="12" t="s">
        <v>42</v>
      </c>
      <c r="AX346" s="12" t="s">
        <v>87</v>
      </c>
      <c r="AY346" s="153" t="s">
        <v>219</v>
      </c>
    </row>
    <row r="347" spans="2:65" s="12" customFormat="1" ht="11.25">
      <c r="B347" s="151"/>
      <c r="D347" s="152" t="s">
        <v>228</v>
      </c>
      <c r="E347" s="153" t="s">
        <v>1</v>
      </c>
      <c r="F347" s="154" t="s">
        <v>1778</v>
      </c>
      <c r="H347" s="153" t="s">
        <v>1</v>
      </c>
      <c r="I347" s="155"/>
      <c r="L347" s="151"/>
      <c r="M347" s="156"/>
      <c r="T347" s="157"/>
      <c r="AT347" s="153" t="s">
        <v>228</v>
      </c>
      <c r="AU347" s="153" t="s">
        <v>96</v>
      </c>
      <c r="AV347" s="12" t="s">
        <v>94</v>
      </c>
      <c r="AW347" s="12" t="s">
        <v>42</v>
      </c>
      <c r="AX347" s="12" t="s">
        <v>87</v>
      </c>
      <c r="AY347" s="153" t="s">
        <v>219</v>
      </c>
    </row>
    <row r="348" spans="2:65" s="12" customFormat="1" ht="11.25">
      <c r="B348" s="151"/>
      <c r="D348" s="152" t="s">
        <v>228</v>
      </c>
      <c r="E348" s="153" t="s">
        <v>1</v>
      </c>
      <c r="F348" s="154" t="s">
        <v>1779</v>
      </c>
      <c r="H348" s="153" t="s">
        <v>1</v>
      </c>
      <c r="I348" s="155"/>
      <c r="L348" s="151"/>
      <c r="M348" s="156"/>
      <c r="T348" s="157"/>
      <c r="AT348" s="153" t="s">
        <v>228</v>
      </c>
      <c r="AU348" s="153" t="s">
        <v>96</v>
      </c>
      <c r="AV348" s="12" t="s">
        <v>94</v>
      </c>
      <c r="AW348" s="12" t="s">
        <v>42</v>
      </c>
      <c r="AX348" s="12" t="s">
        <v>87</v>
      </c>
      <c r="AY348" s="153" t="s">
        <v>219</v>
      </c>
    </row>
    <row r="349" spans="2:65" s="14" customFormat="1" ht="11.25">
      <c r="B349" s="165"/>
      <c r="D349" s="152" t="s">
        <v>228</v>
      </c>
      <c r="E349" s="166" t="s">
        <v>1</v>
      </c>
      <c r="F349" s="167" t="s">
        <v>1551</v>
      </c>
      <c r="H349" s="168">
        <v>0.64400000000000002</v>
      </c>
      <c r="I349" s="169"/>
      <c r="L349" s="165"/>
      <c r="M349" s="170"/>
      <c r="T349" s="171"/>
      <c r="AT349" s="166" t="s">
        <v>228</v>
      </c>
      <c r="AU349" s="166" t="s">
        <v>96</v>
      </c>
      <c r="AV349" s="14" t="s">
        <v>96</v>
      </c>
      <c r="AW349" s="14" t="s">
        <v>42</v>
      </c>
      <c r="AX349" s="14" t="s">
        <v>87</v>
      </c>
      <c r="AY349" s="166" t="s">
        <v>219</v>
      </c>
    </row>
    <row r="350" spans="2:65" s="14" customFormat="1" ht="11.25">
      <c r="B350" s="165"/>
      <c r="D350" s="152" t="s">
        <v>228</v>
      </c>
      <c r="E350" s="166" t="s">
        <v>1</v>
      </c>
      <c r="F350" s="167" t="s">
        <v>1570</v>
      </c>
      <c r="H350" s="168">
        <v>5.0609999999999999</v>
      </c>
      <c r="I350" s="169"/>
      <c r="L350" s="165"/>
      <c r="M350" s="170"/>
      <c r="T350" s="171"/>
      <c r="AT350" s="166" t="s">
        <v>228</v>
      </c>
      <c r="AU350" s="166" t="s">
        <v>96</v>
      </c>
      <c r="AV350" s="14" t="s">
        <v>96</v>
      </c>
      <c r="AW350" s="14" t="s">
        <v>42</v>
      </c>
      <c r="AX350" s="14" t="s">
        <v>87</v>
      </c>
      <c r="AY350" s="166" t="s">
        <v>219</v>
      </c>
    </row>
    <row r="351" spans="2:65" s="13" customFormat="1" ht="11.25">
      <c r="B351" s="158"/>
      <c r="D351" s="152" t="s">
        <v>228</v>
      </c>
      <c r="E351" s="159" t="s">
        <v>1</v>
      </c>
      <c r="F351" s="160" t="s">
        <v>1780</v>
      </c>
      <c r="H351" s="161">
        <v>5.7050000000000001</v>
      </c>
      <c r="I351" s="162"/>
      <c r="L351" s="158"/>
      <c r="M351" s="163"/>
      <c r="T351" s="164"/>
      <c r="AT351" s="159" t="s">
        <v>228</v>
      </c>
      <c r="AU351" s="159" t="s">
        <v>96</v>
      </c>
      <c r="AV351" s="13" t="s">
        <v>236</v>
      </c>
      <c r="AW351" s="13" t="s">
        <v>42</v>
      </c>
      <c r="AX351" s="13" t="s">
        <v>87</v>
      </c>
      <c r="AY351" s="159" t="s">
        <v>219</v>
      </c>
    </row>
    <row r="352" spans="2:65" s="12" customFormat="1" ht="11.25">
      <c r="B352" s="151"/>
      <c r="D352" s="152" t="s">
        <v>228</v>
      </c>
      <c r="E352" s="153" t="s">
        <v>1</v>
      </c>
      <c r="F352" s="154" t="s">
        <v>1781</v>
      </c>
      <c r="H352" s="153" t="s">
        <v>1</v>
      </c>
      <c r="I352" s="155"/>
      <c r="L352" s="151"/>
      <c r="M352" s="156"/>
      <c r="T352" s="157"/>
      <c r="AT352" s="153" t="s">
        <v>228</v>
      </c>
      <c r="AU352" s="153" t="s">
        <v>96</v>
      </c>
      <c r="AV352" s="12" t="s">
        <v>94</v>
      </c>
      <c r="AW352" s="12" t="s">
        <v>42</v>
      </c>
      <c r="AX352" s="12" t="s">
        <v>87</v>
      </c>
      <c r="AY352" s="153" t="s">
        <v>219</v>
      </c>
    </row>
    <row r="353" spans="2:65" s="14" customFormat="1" ht="11.25">
      <c r="B353" s="165"/>
      <c r="D353" s="152" t="s">
        <v>228</v>
      </c>
      <c r="E353" s="166" t="s">
        <v>1</v>
      </c>
      <c r="F353" s="167" t="s">
        <v>1782</v>
      </c>
      <c r="H353" s="168">
        <v>-0.58599999999999997</v>
      </c>
      <c r="I353" s="169"/>
      <c r="L353" s="165"/>
      <c r="M353" s="170"/>
      <c r="T353" s="171"/>
      <c r="AT353" s="166" t="s">
        <v>228</v>
      </c>
      <c r="AU353" s="166" t="s">
        <v>96</v>
      </c>
      <c r="AV353" s="14" t="s">
        <v>96</v>
      </c>
      <c r="AW353" s="14" t="s">
        <v>42</v>
      </c>
      <c r="AX353" s="14" t="s">
        <v>87</v>
      </c>
      <c r="AY353" s="166" t="s">
        <v>219</v>
      </c>
    </row>
    <row r="354" spans="2:65" s="14" customFormat="1" ht="11.25">
      <c r="B354" s="165"/>
      <c r="D354" s="152" t="s">
        <v>228</v>
      </c>
      <c r="E354" s="166" t="s">
        <v>1</v>
      </c>
      <c r="F354" s="167" t="s">
        <v>1783</v>
      </c>
      <c r="H354" s="168">
        <v>-0.376</v>
      </c>
      <c r="I354" s="169"/>
      <c r="L354" s="165"/>
      <c r="M354" s="170"/>
      <c r="T354" s="171"/>
      <c r="AT354" s="166" t="s">
        <v>228</v>
      </c>
      <c r="AU354" s="166" t="s">
        <v>96</v>
      </c>
      <c r="AV354" s="14" t="s">
        <v>96</v>
      </c>
      <c r="AW354" s="14" t="s">
        <v>42</v>
      </c>
      <c r="AX354" s="14" t="s">
        <v>87</v>
      </c>
      <c r="AY354" s="166" t="s">
        <v>219</v>
      </c>
    </row>
    <row r="355" spans="2:65" s="14" customFormat="1" ht="11.25">
      <c r="B355" s="165"/>
      <c r="D355" s="152" t="s">
        <v>228</v>
      </c>
      <c r="E355" s="166" t="s">
        <v>1</v>
      </c>
      <c r="F355" s="167" t="s">
        <v>1784</v>
      </c>
      <c r="H355" s="168">
        <v>-0.376</v>
      </c>
      <c r="I355" s="169"/>
      <c r="L355" s="165"/>
      <c r="M355" s="170"/>
      <c r="T355" s="171"/>
      <c r="AT355" s="166" t="s">
        <v>228</v>
      </c>
      <c r="AU355" s="166" t="s">
        <v>96</v>
      </c>
      <c r="AV355" s="14" t="s">
        <v>96</v>
      </c>
      <c r="AW355" s="14" t="s">
        <v>42</v>
      </c>
      <c r="AX355" s="14" t="s">
        <v>87</v>
      </c>
      <c r="AY355" s="166" t="s">
        <v>219</v>
      </c>
    </row>
    <row r="356" spans="2:65" s="12" customFormat="1" ht="11.25">
      <c r="B356" s="151"/>
      <c r="D356" s="152" t="s">
        <v>228</v>
      </c>
      <c r="E356" s="153" t="s">
        <v>1</v>
      </c>
      <c r="F356" s="154" t="s">
        <v>1785</v>
      </c>
      <c r="H356" s="153" t="s">
        <v>1</v>
      </c>
      <c r="I356" s="155"/>
      <c r="L356" s="151"/>
      <c r="M356" s="156"/>
      <c r="T356" s="157"/>
      <c r="AT356" s="153" t="s">
        <v>228</v>
      </c>
      <c r="AU356" s="153" t="s">
        <v>96</v>
      </c>
      <c r="AV356" s="12" t="s">
        <v>94</v>
      </c>
      <c r="AW356" s="12" t="s">
        <v>42</v>
      </c>
      <c r="AX356" s="12" t="s">
        <v>87</v>
      </c>
      <c r="AY356" s="153" t="s">
        <v>219</v>
      </c>
    </row>
    <row r="357" spans="2:65" s="14" customFormat="1" ht="11.25">
      <c r="B357" s="165"/>
      <c r="D357" s="152" t="s">
        <v>228</v>
      </c>
      <c r="E357" s="166" t="s">
        <v>1</v>
      </c>
      <c r="F357" s="167" t="s">
        <v>1786</v>
      </c>
      <c r="H357" s="168">
        <v>-0.03</v>
      </c>
      <c r="I357" s="169"/>
      <c r="L357" s="165"/>
      <c r="M357" s="170"/>
      <c r="T357" s="171"/>
      <c r="AT357" s="166" t="s">
        <v>228</v>
      </c>
      <c r="AU357" s="166" t="s">
        <v>96</v>
      </c>
      <c r="AV357" s="14" t="s">
        <v>96</v>
      </c>
      <c r="AW357" s="14" t="s">
        <v>42</v>
      </c>
      <c r="AX357" s="14" t="s">
        <v>87</v>
      </c>
      <c r="AY357" s="166" t="s">
        <v>219</v>
      </c>
    </row>
    <row r="358" spans="2:65" s="12" customFormat="1" ht="11.25">
      <c r="B358" s="151"/>
      <c r="D358" s="152" t="s">
        <v>228</v>
      </c>
      <c r="E358" s="153" t="s">
        <v>1</v>
      </c>
      <c r="F358" s="154" t="s">
        <v>1787</v>
      </c>
      <c r="H358" s="153" t="s">
        <v>1</v>
      </c>
      <c r="I358" s="155"/>
      <c r="L358" s="151"/>
      <c r="M358" s="156"/>
      <c r="T358" s="157"/>
      <c r="AT358" s="153" t="s">
        <v>228</v>
      </c>
      <c r="AU358" s="153" t="s">
        <v>96</v>
      </c>
      <c r="AV358" s="12" t="s">
        <v>94</v>
      </c>
      <c r="AW358" s="12" t="s">
        <v>42</v>
      </c>
      <c r="AX358" s="12" t="s">
        <v>87</v>
      </c>
      <c r="AY358" s="153" t="s">
        <v>219</v>
      </c>
    </row>
    <row r="359" spans="2:65" s="14" customFormat="1" ht="11.25">
      <c r="B359" s="165"/>
      <c r="D359" s="152" t="s">
        <v>228</v>
      </c>
      <c r="E359" s="166" t="s">
        <v>1</v>
      </c>
      <c r="F359" s="167" t="s">
        <v>1788</v>
      </c>
      <c r="H359" s="168">
        <v>-0.23499999999999999</v>
      </c>
      <c r="I359" s="169"/>
      <c r="L359" s="165"/>
      <c r="M359" s="170"/>
      <c r="T359" s="171"/>
      <c r="AT359" s="166" t="s">
        <v>228</v>
      </c>
      <c r="AU359" s="166" t="s">
        <v>96</v>
      </c>
      <c r="AV359" s="14" t="s">
        <v>96</v>
      </c>
      <c r="AW359" s="14" t="s">
        <v>42</v>
      </c>
      <c r="AX359" s="14" t="s">
        <v>87</v>
      </c>
      <c r="AY359" s="166" t="s">
        <v>219</v>
      </c>
    </row>
    <row r="360" spans="2:65" s="13" customFormat="1" ht="11.25">
      <c r="B360" s="158"/>
      <c r="D360" s="152" t="s">
        <v>228</v>
      </c>
      <c r="E360" s="159" t="s">
        <v>1</v>
      </c>
      <c r="F360" s="160" t="s">
        <v>1789</v>
      </c>
      <c r="H360" s="161">
        <v>-1.603</v>
      </c>
      <c r="I360" s="162"/>
      <c r="L360" s="158"/>
      <c r="M360" s="163"/>
      <c r="T360" s="164"/>
      <c r="AT360" s="159" t="s">
        <v>228</v>
      </c>
      <c r="AU360" s="159" t="s">
        <v>96</v>
      </c>
      <c r="AV360" s="13" t="s">
        <v>236</v>
      </c>
      <c r="AW360" s="13" t="s">
        <v>42</v>
      </c>
      <c r="AX360" s="13" t="s">
        <v>87</v>
      </c>
      <c r="AY360" s="159" t="s">
        <v>219</v>
      </c>
    </row>
    <row r="361" spans="2:65" s="15" customFormat="1" ht="11.25">
      <c r="B361" s="172"/>
      <c r="D361" s="152" t="s">
        <v>228</v>
      </c>
      <c r="E361" s="173" t="s">
        <v>1555</v>
      </c>
      <c r="F361" s="174" t="s">
        <v>262</v>
      </c>
      <c r="H361" s="175">
        <v>4.1020000000000003</v>
      </c>
      <c r="I361" s="176"/>
      <c r="L361" s="172"/>
      <c r="M361" s="177"/>
      <c r="T361" s="178"/>
      <c r="AT361" s="173" t="s">
        <v>228</v>
      </c>
      <c r="AU361" s="173" t="s">
        <v>96</v>
      </c>
      <c r="AV361" s="15" t="s">
        <v>226</v>
      </c>
      <c r="AW361" s="15" t="s">
        <v>42</v>
      </c>
      <c r="AX361" s="15" t="s">
        <v>94</v>
      </c>
      <c r="AY361" s="173" t="s">
        <v>219</v>
      </c>
    </row>
    <row r="362" spans="2:65" s="1" customFormat="1" ht="16.5" customHeight="1">
      <c r="B362" s="33"/>
      <c r="C362" s="183" t="s">
        <v>466</v>
      </c>
      <c r="D362" s="183" t="s">
        <v>472</v>
      </c>
      <c r="E362" s="184" t="s">
        <v>1242</v>
      </c>
      <c r="F362" s="185" t="s">
        <v>1243</v>
      </c>
      <c r="G362" s="186" t="s">
        <v>319</v>
      </c>
      <c r="H362" s="187">
        <v>9.4350000000000005</v>
      </c>
      <c r="I362" s="188"/>
      <c r="J362" s="189">
        <f>ROUND(I362*H362,2)</f>
        <v>0</v>
      </c>
      <c r="K362" s="185" t="s">
        <v>254</v>
      </c>
      <c r="L362" s="190"/>
      <c r="M362" s="191" t="s">
        <v>1</v>
      </c>
      <c r="N362" s="192" t="s">
        <v>52</v>
      </c>
      <c r="P362" s="147">
        <f>O362*H362</f>
        <v>0</v>
      </c>
      <c r="Q362" s="147">
        <v>1</v>
      </c>
      <c r="R362" s="147">
        <f>Q362*H362</f>
        <v>9.4350000000000005</v>
      </c>
      <c r="S362" s="147">
        <v>0</v>
      </c>
      <c r="T362" s="148">
        <f>S362*H362</f>
        <v>0</v>
      </c>
      <c r="AR362" s="149" t="s">
        <v>295</v>
      </c>
      <c r="AT362" s="149" t="s">
        <v>472</v>
      </c>
      <c r="AU362" s="149" t="s">
        <v>96</v>
      </c>
      <c r="AY362" s="17" t="s">
        <v>219</v>
      </c>
      <c r="BE362" s="150">
        <f>IF(N362="základní",J362,0)</f>
        <v>0</v>
      </c>
      <c r="BF362" s="150">
        <f>IF(N362="snížená",J362,0)</f>
        <v>0</v>
      </c>
      <c r="BG362" s="150">
        <f>IF(N362="zákl. přenesená",J362,0)</f>
        <v>0</v>
      </c>
      <c r="BH362" s="150">
        <f>IF(N362="sníž. přenesená",J362,0)</f>
        <v>0</v>
      </c>
      <c r="BI362" s="150">
        <f>IF(N362="nulová",J362,0)</f>
        <v>0</v>
      </c>
      <c r="BJ362" s="17" t="s">
        <v>94</v>
      </c>
      <c r="BK362" s="150">
        <f>ROUND(I362*H362,2)</f>
        <v>0</v>
      </c>
      <c r="BL362" s="17" t="s">
        <v>226</v>
      </c>
      <c r="BM362" s="149" t="s">
        <v>1790</v>
      </c>
    </row>
    <row r="363" spans="2:65" s="12" customFormat="1" ht="11.25">
      <c r="B363" s="151"/>
      <c r="D363" s="152" t="s">
        <v>228</v>
      </c>
      <c r="E363" s="153" t="s">
        <v>1</v>
      </c>
      <c r="F363" s="154" t="s">
        <v>1791</v>
      </c>
      <c r="H363" s="153" t="s">
        <v>1</v>
      </c>
      <c r="I363" s="155"/>
      <c r="L363" s="151"/>
      <c r="M363" s="156"/>
      <c r="T363" s="157"/>
      <c r="AT363" s="153" t="s">
        <v>228</v>
      </c>
      <c r="AU363" s="153" t="s">
        <v>96</v>
      </c>
      <c r="AV363" s="12" t="s">
        <v>94</v>
      </c>
      <c r="AW363" s="12" t="s">
        <v>42</v>
      </c>
      <c r="AX363" s="12" t="s">
        <v>87</v>
      </c>
      <c r="AY363" s="153" t="s">
        <v>219</v>
      </c>
    </row>
    <row r="364" spans="2:65" s="12" customFormat="1" ht="11.25">
      <c r="B364" s="151"/>
      <c r="D364" s="152" t="s">
        <v>228</v>
      </c>
      <c r="E364" s="153" t="s">
        <v>1</v>
      </c>
      <c r="F364" s="154" t="s">
        <v>1792</v>
      </c>
      <c r="H364" s="153" t="s">
        <v>1</v>
      </c>
      <c r="I364" s="155"/>
      <c r="L364" s="151"/>
      <c r="M364" s="156"/>
      <c r="T364" s="157"/>
      <c r="AT364" s="153" t="s">
        <v>228</v>
      </c>
      <c r="AU364" s="153" t="s">
        <v>96</v>
      </c>
      <c r="AV364" s="12" t="s">
        <v>94</v>
      </c>
      <c r="AW364" s="12" t="s">
        <v>42</v>
      </c>
      <c r="AX364" s="12" t="s">
        <v>87</v>
      </c>
      <c r="AY364" s="153" t="s">
        <v>219</v>
      </c>
    </row>
    <row r="365" spans="2:65" s="14" customFormat="1" ht="11.25">
      <c r="B365" s="165"/>
      <c r="D365" s="152" t="s">
        <v>228</v>
      </c>
      <c r="E365" s="166" t="s">
        <v>1</v>
      </c>
      <c r="F365" s="167" t="s">
        <v>1793</v>
      </c>
      <c r="H365" s="168">
        <v>9.4350000000000005</v>
      </c>
      <c r="I365" s="169"/>
      <c r="L365" s="165"/>
      <c r="M365" s="170"/>
      <c r="T365" s="171"/>
      <c r="AT365" s="166" t="s">
        <v>228</v>
      </c>
      <c r="AU365" s="166" t="s">
        <v>96</v>
      </c>
      <c r="AV365" s="14" t="s">
        <v>96</v>
      </c>
      <c r="AW365" s="14" t="s">
        <v>42</v>
      </c>
      <c r="AX365" s="14" t="s">
        <v>87</v>
      </c>
      <c r="AY365" s="166" t="s">
        <v>219</v>
      </c>
    </row>
    <row r="366" spans="2:65" s="15" customFormat="1" ht="11.25">
      <c r="B366" s="172"/>
      <c r="D366" s="152" t="s">
        <v>228</v>
      </c>
      <c r="E366" s="173" t="s">
        <v>1</v>
      </c>
      <c r="F366" s="174" t="s">
        <v>262</v>
      </c>
      <c r="H366" s="175">
        <v>9.4350000000000005</v>
      </c>
      <c r="I366" s="176"/>
      <c r="L366" s="172"/>
      <c r="M366" s="177"/>
      <c r="T366" s="178"/>
      <c r="AT366" s="173" t="s">
        <v>228</v>
      </c>
      <c r="AU366" s="173" t="s">
        <v>96</v>
      </c>
      <c r="AV366" s="15" t="s">
        <v>226</v>
      </c>
      <c r="AW366" s="15" t="s">
        <v>42</v>
      </c>
      <c r="AX366" s="15" t="s">
        <v>94</v>
      </c>
      <c r="AY366" s="173" t="s">
        <v>219</v>
      </c>
    </row>
    <row r="367" spans="2:65" s="1" customFormat="1" ht="16.5" customHeight="1">
      <c r="B367" s="33"/>
      <c r="C367" s="138" t="s">
        <v>471</v>
      </c>
      <c r="D367" s="138" t="s">
        <v>221</v>
      </c>
      <c r="E367" s="139" t="s">
        <v>1247</v>
      </c>
      <c r="F367" s="140" t="s">
        <v>1248</v>
      </c>
      <c r="G367" s="141" t="s">
        <v>272</v>
      </c>
      <c r="H367" s="142">
        <v>0.376</v>
      </c>
      <c r="I367" s="143"/>
      <c r="J367" s="144">
        <f>ROUND(I367*H367,2)</f>
        <v>0</v>
      </c>
      <c r="K367" s="140" t="s">
        <v>254</v>
      </c>
      <c r="L367" s="33"/>
      <c r="M367" s="145" t="s">
        <v>1</v>
      </c>
      <c r="N367" s="146" t="s">
        <v>52</v>
      </c>
      <c r="P367" s="147">
        <f>O367*H367</f>
        <v>0</v>
      </c>
      <c r="Q367" s="147">
        <v>0</v>
      </c>
      <c r="R367" s="147">
        <f>Q367*H367</f>
        <v>0</v>
      </c>
      <c r="S367" s="147">
        <v>0</v>
      </c>
      <c r="T367" s="148">
        <f>S367*H367</f>
        <v>0</v>
      </c>
      <c r="AR367" s="149" t="s">
        <v>226</v>
      </c>
      <c r="AT367" s="149" t="s">
        <v>221</v>
      </c>
      <c r="AU367" s="149" t="s">
        <v>96</v>
      </c>
      <c r="AY367" s="17" t="s">
        <v>219</v>
      </c>
      <c r="BE367" s="150">
        <f>IF(N367="základní",J367,0)</f>
        <v>0</v>
      </c>
      <c r="BF367" s="150">
        <f>IF(N367="snížená",J367,0)</f>
        <v>0</v>
      </c>
      <c r="BG367" s="150">
        <f>IF(N367="zákl. přenesená",J367,0)</f>
        <v>0</v>
      </c>
      <c r="BH367" s="150">
        <f>IF(N367="sníž. přenesená",J367,0)</f>
        <v>0</v>
      </c>
      <c r="BI367" s="150">
        <f>IF(N367="nulová",J367,0)</f>
        <v>0</v>
      </c>
      <c r="BJ367" s="17" t="s">
        <v>94</v>
      </c>
      <c r="BK367" s="150">
        <f>ROUND(I367*H367,2)</f>
        <v>0</v>
      </c>
      <c r="BL367" s="17" t="s">
        <v>226</v>
      </c>
      <c r="BM367" s="149" t="s">
        <v>1794</v>
      </c>
    </row>
    <row r="368" spans="2:65" s="1" customFormat="1" ht="11.25">
      <c r="B368" s="33"/>
      <c r="D368" s="179" t="s">
        <v>256</v>
      </c>
      <c r="F368" s="180" t="s">
        <v>1250</v>
      </c>
      <c r="I368" s="181"/>
      <c r="L368" s="33"/>
      <c r="M368" s="182"/>
      <c r="T368" s="57"/>
      <c r="AT368" s="17" t="s">
        <v>256</v>
      </c>
      <c r="AU368" s="17" t="s">
        <v>96</v>
      </c>
    </row>
    <row r="369" spans="2:65" s="12" customFormat="1" ht="11.25">
      <c r="B369" s="151"/>
      <c r="D369" s="152" t="s">
        <v>228</v>
      </c>
      <c r="E369" s="153" t="s">
        <v>1</v>
      </c>
      <c r="F369" s="154" t="s">
        <v>1741</v>
      </c>
      <c r="H369" s="153" t="s">
        <v>1</v>
      </c>
      <c r="I369" s="155"/>
      <c r="L369" s="151"/>
      <c r="M369" s="156"/>
      <c r="T369" s="157"/>
      <c r="AT369" s="153" t="s">
        <v>228</v>
      </c>
      <c r="AU369" s="153" t="s">
        <v>96</v>
      </c>
      <c r="AV369" s="12" t="s">
        <v>94</v>
      </c>
      <c r="AW369" s="12" t="s">
        <v>42</v>
      </c>
      <c r="AX369" s="12" t="s">
        <v>87</v>
      </c>
      <c r="AY369" s="153" t="s">
        <v>219</v>
      </c>
    </row>
    <row r="370" spans="2:65" s="12" customFormat="1" ht="11.25">
      <c r="B370" s="151"/>
      <c r="D370" s="152" t="s">
        <v>228</v>
      </c>
      <c r="E370" s="153" t="s">
        <v>1</v>
      </c>
      <c r="F370" s="154" t="s">
        <v>1795</v>
      </c>
      <c r="H370" s="153" t="s">
        <v>1</v>
      </c>
      <c r="I370" s="155"/>
      <c r="L370" s="151"/>
      <c r="M370" s="156"/>
      <c r="T370" s="157"/>
      <c r="AT370" s="153" t="s">
        <v>228</v>
      </c>
      <c r="AU370" s="153" t="s">
        <v>96</v>
      </c>
      <c r="AV370" s="12" t="s">
        <v>94</v>
      </c>
      <c r="AW370" s="12" t="s">
        <v>42</v>
      </c>
      <c r="AX370" s="12" t="s">
        <v>87</v>
      </c>
      <c r="AY370" s="153" t="s">
        <v>219</v>
      </c>
    </row>
    <row r="371" spans="2:65" s="14" customFormat="1" ht="11.25">
      <c r="B371" s="165"/>
      <c r="D371" s="152" t="s">
        <v>228</v>
      </c>
      <c r="E371" s="166" t="s">
        <v>1</v>
      </c>
      <c r="F371" s="167" t="s">
        <v>1796</v>
      </c>
      <c r="H371" s="168">
        <v>0.376</v>
      </c>
      <c r="I371" s="169"/>
      <c r="L371" s="165"/>
      <c r="M371" s="170"/>
      <c r="T371" s="171"/>
      <c r="AT371" s="166" t="s">
        <v>228</v>
      </c>
      <c r="AU371" s="166" t="s">
        <v>96</v>
      </c>
      <c r="AV371" s="14" t="s">
        <v>96</v>
      </c>
      <c r="AW371" s="14" t="s">
        <v>42</v>
      </c>
      <c r="AX371" s="14" t="s">
        <v>87</v>
      </c>
      <c r="AY371" s="166" t="s">
        <v>219</v>
      </c>
    </row>
    <row r="372" spans="2:65" s="13" customFormat="1" ht="11.25">
      <c r="B372" s="158"/>
      <c r="D372" s="152" t="s">
        <v>228</v>
      </c>
      <c r="E372" s="159" t="s">
        <v>1539</v>
      </c>
      <c r="F372" s="160" t="s">
        <v>242</v>
      </c>
      <c r="H372" s="161">
        <v>0.376</v>
      </c>
      <c r="I372" s="162"/>
      <c r="L372" s="158"/>
      <c r="M372" s="163"/>
      <c r="T372" s="164"/>
      <c r="AT372" s="159" t="s">
        <v>228</v>
      </c>
      <c r="AU372" s="159" t="s">
        <v>96</v>
      </c>
      <c r="AV372" s="13" t="s">
        <v>236</v>
      </c>
      <c r="AW372" s="13" t="s">
        <v>42</v>
      </c>
      <c r="AX372" s="13" t="s">
        <v>94</v>
      </c>
      <c r="AY372" s="159" t="s">
        <v>219</v>
      </c>
    </row>
    <row r="373" spans="2:65" s="1" customFormat="1" ht="16.5" customHeight="1">
      <c r="B373" s="33"/>
      <c r="C373" s="138" t="s">
        <v>479</v>
      </c>
      <c r="D373" s="138" t="s">
        <v>221</v>
      </c>
      <c r="E373" s="139" t="s">
        <v>1797</v>
      </c>
      <c r="F373" s="140" t="s">
        <v>1798</v>
      </c>
      <c r="G373" s="141" t="s">
        <v>272</v>
      </c>
      <c r="H373" s="142">
        <v>0.376</v>
      </c>
      <c r="I373" s="143"/>
      <c r="J373" s="144">
        <f>ROUND(I373*H373,2)</f>
        <v>0</v>
      </c>
      <c r="K373" s="140" t="s">
        <v>254</v>
      </c>
      <c r="L373" s="33"/>
      <c r="M373" s="145" t="s">
        <v>1</v>
      </c>
      <c r="N373" s="146" t="s">
        <v>52</v>
      </c>
      <c r="P373" s="147">
        <f>O373*H373</f>
        <v>0</v>
      </c>
      <c r="Q373" s="147">
        <v>0</v>
      </c>
      <c r="R373" s="147">
        <f>Q373*H373</f>
        <v>0</v>
      </c>
      <c r="S373" s="147">
        <v>0</v>
      </c>
      <c r="T373" s="148">
        <f>S373*H373</f>
        <v>0</v>
      </c>
      <c r="AR373" s="149" t="s">
        <v>226</v>
      </c>
      <c r="AT373" s="149" t="s">
        <v>221</v>
      </c>
      <c r="AU373" s="149" t="s">
        <v>96</v>
      </c>
      <c r="AY373" s="17" t="s">
        <v>219</v>
      </c>
      <c r="BE373" s="150">
        <f>IF(N373="základní",J373,0)</f>
        <v>0</v>
      </c>
      <c r="BF373" s="150">
        <f>IF(N373="snížená",J373,0)</f>
        <v>0</v>
      </c>
      <c r="BG373" s="150">
        <f>IF(N373="zákl. přenesená",J373,0)</f>
        <v>0</v>
      </c>
      <c r="BH373" s="150">
        <f>IF(N373="sníž. přenesená",J373,0)</f>
        <v>0</v>
      </c>
      <c r="BI373" s="150">
        <f>IF(N373="nulová",J373,0)</f>
        <v>0</v>
      </c>
      <c r="BJ373" s="17" t="s">
        <v>94</v>
      </c>
      <c r="BK373" s="150">
        <f>ROUND(I373*H373,2)</f>
        <v>0</v>
      </c>
      <c r="BL373" s="17" t="s">
        <v>226</v>
      </c>
      <c r="BM373" s="149" t="s">
        <v>1799</v>
      </c>
    </row>
    <row r="374" spans="2:65" s="1" customFormat="1" ht="11.25">
      <c r="B374" s="33"/>
      <c r="D374" s="179" t="s">
        <v>256</v>
      </c>
      <c r="F374" s="180" t="s">
        <v>1800</v>
      </c>
      <c r="I374" s="181"/>
      <c r="L374" s="33"/>
      <c r="M374" s="182"/>
      <c r="T374" s="57"/>
      <c r="AT374" s="17" t="s">
        <v>256</v>
      </c>
      <c r="AU374" s="17" t="s">
        <v>96</v>
      </c>
    </row>
    <row r="375" spans="2:65" s="12" customFormat="1" ht="11.25">
      <c r="B375" s="151"/>
      <c r="D375" s="152" t="s">
        <v>228</v>
      </c>
      <c r="E375" s="153" t="s">
        <v>1</v>
      </c>
      <c r="F375" s="154" t="s">
        <v>1741</v>
      </c>
      <c r="H375" s="153" t="s">
        <v>1</v>
      </c>
      <c r="I375" s="155"/>
      <c r="L375" s="151"/>
      <c r="M375" s="156"/>
      <c r="T375" s="157"/>
      <c r="AT375" s="153" t="s">
        <v>228</v>
      </c>
      <c r="AU375" s="153" t="s">
        <v>96</v>
      </c>
      <c r="AV375" s="12" t="s">
        <v>94</v>
      </c>
      <c r="AW375" s="12" t="s">
        <v>42</v>
      </c>
      <c r="AX375" s="12" t="s">
        <v>87</v>
      </c>
      <c r="AY375" s="153" t="s">
        <v>219</v>
      </c>
    </row>
    <row r="376" spans="2:65" s="12" customFormat="1" ht="11.25">
      <c r="B376" s="151"/>
      <c r="D376" s="152" t="s">
        <v>228</v>
      </c>
      <c r="E376" s="153" t="s">
        <v>1</v>
      </c>
      <c r="F376" s="154" t="s">
        <v>1801</v>
      </c>
      <c r="H376" s="153" t="s">
        <v>1</v>
      </c>
      <c r="I376" s="155"/>
      <c r="L376" s="151"/>
      <c r="M376" s="156"/>
      <c r="T376" s="157"/>
      <c r="AT376" s="153" t="s">
        <v>228</v>
      </c>
      <c r="AU376" s="153" t="s">
        <v>96</v>
      </c>
      <c r="AV376" s="12" t="s">
        <v>94</v>
      </c>
      <c r="AW376" s="12" t="s">
        <v>42</v>
      </c>
      <c r="AX376" s="12" t="s">
        <v>87</v>
      </c>
      <c r="AY376" s="153" t="s">
        <v>219</v>
      </c>
    </row>
    <row r="377" spans="2:65" s="14" customFormat="1" ht="11.25">
      <c r="B377" s="165"/>
      <c r="D377" s="152" t="s">
        <v>228</v>
      </c>
      <c r="E377" s="166" t="s">
        <v>1</v>
      </c>
      <c r="F377" s="167" t="s">
        <v>1802</v>
      </c>
      <c r="H377" s="168">
        <v>0.20699999999999999</v>
      </c>
      <c r="I377" s="169"/>
      <c r="L377" s="165"/>
      <c r="M377" s="170"/>
      <c r="T377" s="171"/>
      <c r="AT377" s="166" t="s">
        <v>228</v>
      </c>
      <c r="AU377" s="166" t="s">
        <v>96</v>
      </c>
      <c r="AV377" s="14" t="s">
        <v>96</v>
      </c>
      <c r="AW377" s="14" t="s">
        <v>42</v>
      </c>
      <c r="AX377" s="14" t="s">
        <v>87</v>
      </c>
      <c r="AY377" s="166" t="s">
        <v>219</v>
      </c>
    </row>
    <row r="378" spans="2:65" s="14" customFormat="1" ht="11.25">
      <c r="B378" s="165"/>
      <c r="D378" s="152" t="s">
        <v>228</v>
      </c>
      <c r="E378" s="166" t="s">
        <v>1</v>
      </c>
      <c r="F378" s="167" t="s">
        <v>1803</v>
      </c>
      <c r="H378" s="168">
        <v>0.34499999999999997</v>
      </c>
      <c r="I378" s="169"/>
      <c r="L378" s="165"/>
      <c r="M378" s="170"/>
      <c r="T378" s="171"/>
      <c r="AT378" s="166" t="s">
        <v>228</v>
      </c>
      <c r="AU378" s="166" t="s">
        <v>96</v>
      </c>
      <c r="AV378" s="14" t="s">
        <v>96</v>
      </c>
      <c r="AW378" s="14" t="s">
        <v>42</v>
      </c>
      <c r="AX378" s="14" t="s">
        <v>87</v>
      </c>
      <c r="AY378" s="166" t="s">
        <v>219</v>
      </c>
    </row>
    <row r="379" spans="2:65" s="14" customFormat="1" ht="11.25">
      <c r="B379" s="165"/>
      <c r="D379" s="152" t="s">
        <v>228</v>
      </c>
      <c r="E379" s="166" t="s">
        <v>1</v>
      </c>
      <c r="F379" s="167" t="s">
        <v>1804</v>
      </c>
      <c r="H379" s="168">
        <v>0.23</v>
      </c>
      <c r="I379" s="169"/>
      <c r="L379" s="165"/>
      <c r="M379" s="170"/>
      <c r="T379" s="171"/>
      <c r="AT379" s="166" t="s">
        <v>228</v>
      </c>
      <c r="AU379" s="166" t="s">
        <v>96</v>
      </c>
      <c r="AV379" s="14" t="s">
        <v>96</v>
      </c>
      <c r="AW379" s="14" t="s">
        <v>42</v>
      </c>
      <c r="AX379" s="14" t="s">
        <v>87</v>
      </c>
      <c r="AY379" s="166" t="s">
        <v>219</v>
      </c>
    </row>
    <row r="380" spans="2:65" s="12" customFormat="1" ht="11.25">
      <c r="B380" s="151"/>
      <c r="D380" s="152" t="s">
        <v>228</v>
      </c>
      <c r="E380" s="153" t="s">
        <v>1</v>
      </c>
      <c r="F380" s="154" t="s">
        <v>1805</v>
      </c>
      <c r="H380" s="153" t="s">
        <v>1</v>
      </c>
      <c r="I380" s="155"/>
      <c r="L380" s="151"/>
      <c r="M380" s="156"/>
      <c r="T380" s="157"/>
      <c r="AT380" s="153" t="s">
        <v>228</v>
      </c>
      <c r="AU380" s="153" t="s">
        <v>96</v>
      </c>
      <c r="AV380" s="12" t="s">
        <v>94</v>
      </c>
      <c r="AW380" s="12" t="s">
        <v>42</v>
      </c>
      <c r="AX380" s="12" t="s">
        <v>87</v>
      </c>
      <c r="AY380" s="153" t="s">
        <v>219</v>
      </c>
    </row>
    <row r="381" spans="2:65" s="14" customFormat="1" ht="11.25">
      <c r="B381" s="165"/>
      <c r="D381" s="152" t="s">
        <v>228</v>
      </c>
      <c r="E381" s="166" t="s">
        <v>1</v>
      </c>
      <c r="F381" s="167" t="s">
        <v>1806</v>
      </c>
      <c r="H381" s="168">
        <v>-0.03</v>
      </c>
      <c r="I381" s="169"/>
      <c r="L381" s="165"/>
      <c r="M381" s="170"/>
      <c r="T381" s="171"/>
      <c r="AT381" s="166" t="s">
        <v>228</v>
      </c>
      <c r="AU381" s="166" t="s">
        <v>96</v>
      </c>
      <c r="AV381" s="14" t="s">
        <v>96</v>
      </c>
      <c r="AW381" s="14" t="s">
        <v>42</v>
      </c>
      <c r="AX381" s="14" t="s">
        <v>87</v>
      </c>
      <c r="AY381" s="166" t="s">
        <v>219</v>
      </c>
    </row>
    <row r="382" spans="2:65" s="13" customFormat="1" ht="11.25">
      <c r="B382" s="158"/>
      <c r="D382" s="152" t="s">
        <v>228</v>
      </c>
      <c r="E382" s="159" t="s">
        <v>1492</v>
      </c>
      <c r="F382" s="160" t="s">
        <v>242</v>
      </c>
      <c r="H382" s="161">
        <v>0.752</v>
      </c>
      <c r="I382" s="162"/>
      <c r="L382" s="158"/>
      <c r="M382" s="163"/>
      <c r="T382" s="164"/>
      <c r="AT382" s="159" t="s">
        <v>228</v>
      </c>
      <c r="AU382" s="159" t="s">
        <v>96</v>
      </c>
      <c r="AV382" s="13" t="s">
        <v>236</v>
      </c>
      <c r="AW382" s="13" t="s">
        <v>42</v>
      </c>
      <c r="AX382" s="13" t="s">
        <v>87</v>
      </c>
      <c r="AY382" s="159" t="s">
        <v>219</v>
      </c>
    </row>
    <row r="383" spans="2:65" s="12" customFormat="1" ht="11.25">
      <c r="B383" s="151"/>
      <c r="D383" s="152" t="s">
        <v>228</v>
      </c>
      <c r="E383" s="153" t="s">
        <v>1</v>
      </c>
      <c r="F383" s="154" t="s">
        <v>1807</v>
      </c>
      <c r="H383" s="153" t="s">
        <v>1</v>
      </c>
      <c r="I383" s="155"/>
      <c r="L383" s="151"/>
      <c r="M383" s="156"/>
      <c r="T383" s="157"/>
      <c r="AT383" s="153" t="s">
        <v>228</v>
      </c>
      <c r="AU383" s="153" t="s">
        <v>96</v>
      </c>
      <c r="AV383" s="12" t="s">
        <v>94</v>
      </c>
      <c r="AW383" s="12" t="s">
        <v>42</v>
      </c>
      <c r="AX383" s="12" t="s">
        <v>87</v>
      </c>
      <c r="AY383" s="153" t="s">
        <v>219</v>
      </c>
    </row>
    <row r="384" spans="2:65" s="14" customFormat="1" ht="11.25">
      <c r="B384" s="165"/>
      <c r="D384" s="152" t="s">
        <v>228</v>
      </c>
      <c r="E384" s="166" t="s">
        <v>1</v>
      </c>
      <c r="F384" s="167" t="s">
        <v>1783</v>
      </c>
      <c r="H384" s="168">
        <v>-0.376</v>
      </c>
      <c r="I384" s="169"/>
      <c r="L384" s="165"/>
      <c r="M384" s="170"/>
      <c r="T384" s="171"/>
      <c r="AT384" s="166" t="s">
        <v>228</v>
      </c>
      <c r="AU384" s="166" t="s">
        <v>96</v>
      </c>
      <c r="AV384" s="14" t="s">
        <v>96</v>
      </c>
      <c r="AW384" s="14" t="s">
        <v>42</v>
      </c>
      <c r="AX384" s="14" t="s">
        <v>87</v>
      </c>
      <c r="AY384" s="166" t="s">
        <v>219</v>
      </c>
    </row>
    <row r="385" spans="2:65" s="15" customFormat="1" ht="11.25">
      <c r="B385" s="172"/>
      <c r="D385" s="152" t="s">
        <v>228</v>
      </c>
      <c r="E385" s="173" t="s">
        <v>1560</v>
      </c>
      <c r="F385" s="174" t="s">
        <v>1808</v>
      </c>
      <c r="H385" s="175">
        <v>0.376</v>
      </c>
      <c r="I385" s="176"/>
      <c r="L385" s="172"/>
      <c r="M385" s="177"/>
      <c r="T385" s="178"/>
      <c r="AT385" s="173" t="s">
        <v>228</v>
      </c>
      <c r="AU385" s="173" t="s">
        <v>96</v>
      </c>
      <c r="AV385" s="15" t="s">
        <v>226</v>
      </c>
      <c r="AW385" s="15" t="s">
        <v>42</v>
      </c>
      <c r="AX385" s="15" t="s">
        <v>94</v>
      </c>
      <c r="AY385" s="173" t="s">
        <v>219</v>
      </c>
    </row>
    <row r="386" spans="2:65" s="1" customFormat="1" ht="16.5" customHeight="1">
      <c r="B386" s="33"/>
      <c r="C386" s="183" t="s">
        <v>484</v>
      </c>
      <c r="D386" s="183" t="s">
        <v>472</v>
      </c>
      <c r="E386" s="184" t="s">
        <v>1257</v>
      </c>
      <c r="F386" s="185" t="s">
        <v>1258</v>
      </c>
      <c r="G386" s="186" t="s">
        <v>319</v>
      </c>
      <c r="H386" s="187">
        <v>1.44</v>
      </c>
      <c r="I386" s="188"/>
      <c r="J386" s="189">
        <f>ROUND(I386*H386,2)</f>
        <v>0</v>
      </c>
      <c r="K386" s="185" t="s">
        <v>254</v>
      </c>
      <c r="L386" s="190"/>
      <c r="M386" s="191" t="s">
        <v>1</v>
      </c>
      <c r="N386" s="192" t="s">
        <v>52</v>
      </c>
      <c r="P386" s="147">
        <f>O386*H386</f>
        <v>0</v>
      </c>
      <c r="Q386" s="147">
        <v>1</v>
      </c>
      <c r="R386" s="147">
        <f>Q386*H386</f>
        <v>1.44</v>
      </c>
      <c r="S386" s="147">
        <v>0</v>
      </c>
      <c r="T386" s="148">
        <f>S386*H386</f>
        <v>0</v>
      </c>
      <c r="AR386" s="149" t="s">
        <v>295</v>
      </c>
      <c r="AT386" s="149" t="s">
        <v>472</v>
      </c>
      <c r="AU386" s="149" t="s">
        <v>96</v>
      </c>
      <c r="AY386" s="17" t="s">
        <v>219</v>
      </c>
      <c r="BE386" s="150">
        <f>IF(N386="základní",J386,0)</f>
        <v>0</v>
      </c>
      <c r="BF386" s="150">
        <f>IF(N386="snížená",J386,0)</f>
        <v>0</v>
      </c>
      <c r="BG386" s="150">
        <f>IF(N386="zákl. přenesená",J386,0)</f>
        <v>0</v>
      </c>
      <c r="BH386" s="150">
        <f>IF(N386="sníž. přenesená",J386,0)</f>
        <v>0</v>
      </c>
      <c r="BI386" s="150">
        <f>IF(N386="nulová",J386,0)</f>
        <v>0</v>
      </c>
      <c r="BJ386" s="17" t="s">
        <v>94</v>
      </c>
      <c r="BK386" s="150">
        <f>ROUND(I386*H386,2)</f>
        <v>0</v>
      </c>
      <c r="BL386" s="17" t="s">
        <v>226</v>
      </c>
      <c r="BM386" s="149" t="s">
        <v>1809</v>
      </c>
    </row>
    <row r="387" spans="2:65" s="12" customFormat="1" ht="11.25">
      <c r="B387" s="151"/>
      <c r="D387" s="152" t="s">
        <v>228</v>
      </c>
      <c r="E387" s="153" t="s">
        <v>1</v>
      </c>
      <c r="F387" s="154" t="s">
        <v>1810</v>
      </c>
      <c r="H387" s="153" t="s">
        <v>1</v>
      </c>
      <c r="I387" s="155"/>
      <c r="L387" s="151"/>
      <c r="M387" s="156"/>
      <c r="T387" s="157"/>
      <c r="AT387" s="153" t="s">
        <v>228</v>
      </c>
      <c r="AU387" s="153" t="s">
        <v>96</v>
      </c>
      <c r="AV387" s="12" t="s">
        <v>94</v>
      </c>
      <c r="AW387" s="12" t="s">
        <v>42</v>
      </c>
      <c r="AX387" s="12" t="s">
        <v>87</v>
      </c>
      <c r="AY387" s="153" t="s">
        <v>219</v>
      </c>
    </row>
    <row r="388" spans="2:65" s="14" customFormat="1" ht="11.25">
      <c r="B388" s="165"/>
      <c r="D388" s="152" t="s">
        <v>228</v>
      </c>
      <c r="E388" s="166" t="s">
        <v>1</v>
      </c>
      <c r="F388" s="167" t="s">
        <v>1811</v>
      </c>
      <c r="H388" s="168">
        <v>0.72</v>
      </c>
      <c r="I388" s="169"/>
      <c r="L388" s="165"/>
      <c r="M388" s="170"/>
      <c r="T388" s="171"/>
      <c r="AT388" s="166" t="s">
        <v>228</v>
      </c>
      <c r="AU388" s="166" t="s">
        <v>96</v>
      </c>
      <c r="AV388" s="14" t="s">
        <v>96</v>
      </c>
      <c r="AW388" s="14" t="s">
        <v>42</v>
      </c>
      <c r="AX388" s="14" t="s">
        <v>87</v>
      </c>
      <c r="AY388" s="166" t="s">
        <v>219</v>
      </c>
    </row>
    <row r="389" spans="2:65" s="14" customFormat="1" ht="11.25">
      <c r="B389" s="165"/>
      <c r="D389" s="152" t="s">
        <v>228</v>
      </c>
      <c r="E389" s="166" t="s">
        <v>1</v>
      </c>
      <c r="F389" s="167" t="s">
        <v>1812</v>
      </c>
      <c r="H389" s="168">
        <v>0.72</v>
      </c>
      <c r="I389" s="169"/>
      <c r="L389" s="165"/>
      <c r="M389" s="170"/>
      <c r="T389" s="171"/>
      <c r="AT389" s="166" t="s">
        <v>228</v>
      </c>
      <c r="AU389" s="166" t="s">
        <v>96</v>
      </c>
      <c r="AV389" s="14" t="s">
        <v>96</v>
      </c>
      <c r="AW389" s="14" t="s">
        <v>42</v>
      </c>
      <c r="AX389" s="14" t="s">
        <v>87</v>
      </c>
      <c r="AY389" s="166" t="s">
        <v>219</v>
      </c>
    </row>
    <row r="390" spans="2:65" s="15" customFormat="1" ht="11.25">
      <c r="B390" s="172"/>
      <c r="D390" s="152" t="s">
        <v>228</v>
      </c>
      <c r="E390" s="173" t="s">
        <v>1</v>
      </c>
      <c r="F390" s="174" t="s">
        <v>262</v>
      </c>
      <c r="H390" s="175">
        <v>1.44</v>
      </c>
      <c r="I390" s="176"/>
      <c r="L390" s="172"/>
      <c r="M390" s="177"/>
      <c r="T390" s="178"/>
      <c r="AT390" s="173" t="s">
        <v>228</v>
      </c>
      <c r="AU390" s="173" t="s">
        <v>96</v>
      </c>
      <c r="AV390" s="15" t="s">
        <v>226</v>
      </c>
      <c r="AW390" s="15" t="s">
        <v>42</v>
      </c>
      <c r="AX390" s="15" t="s">
        <v>94</v>
      </c>
      <c r="AY390" s="173" t="s">
        <v>219</v>
      </c>
    </row>
    <row r="391" spans="2:65" s="1" customFormat="1" ht="21.75" customHeight="1">
      <c r="B391" s="33"/>
      <c r="C391" s="138" t="s">
        <v>488</v>
      </c>
      <c r="D391" s="138" t="s">
        <v>221</v>
      </c>
      <c r="E391" s="139" t="s">
        <v>270</v>
      </c>
      <c r="F391" s="140" t="s">
        <v>271</v>
      </c>
      <c r="G391" s="141" t="s">
        <v>272</v>
      </c>
      <c r="H391" s="142">
        <v>83.14</v>
      </c>
      <c r="I391" s="143"/>
      <c r="J391" s="144">
        <f>ROUND(I391*H391,2)</f>
        <v>0</v>
      </c>
      <c r="K391" s="140" t="s">
        <v>254</v>
      </c>
      <c r="L391" s="33"/>
      <c r="M391" s="145" t="s">
        <v>1</v>
      </c>
      <c r="N391" s="146" t="s">
        <v>52</v>
      </c>
      <c r="P391" s="147">
        <f>O391*H391</f>
        <v>0</v>
      </c>
      <c r="Q391" s="147">
        <v>0</v>
      </c>
      <c r="R391" s="147">
        <f>Q391*H391</f>
        <v>0</v>
      </c>
      <c r="S391" s="147">
        <v>0</v>
      </c>
      <c r="T391" s="148">
        <f>S391*H391</f>
        <v>0</v>
      </c>
      <c r="AR391" s="149" t="s">
        <v>226</v>
      </c>
      <c r="AT391" s="149" t="s">
        <v>221</v>
      </c>
      <c r="AU391" s="149" t="s">
        <v>96</v>
      </c>
      <c r="AY391" s="17" t="s">
        <v>219</v>
      </c>
      <c r="BE391" s="150">
        <f>IF(N391="základní",J391,0)</f>
        <v>0</v>
      </c>
      <c r="BF391" s="150">
        <f>IF(N391="snížená",J391,0)</f>
        <v>0</v>
      </c>
      <c r="BG391" s="150">
        <f>IF(N391="zákl. přenesená",J391,0)</f>
        <v>0</v>
      </c>
      <c r="BH391" s="150">
        <f>IF(N391="sníž. přenesená",J391,0)</f>
        <v>0</v>
      </c>
      <c r="BI391" s="150">
        <f>IF(N391="nulová",J391,0)</f>
        <v>0</v>
      </c>
      <c r="BJ391" s="17" t="s">
        <v>94</v>
      </c>
      <c r="BK391" s="150">
        <f>ROUND(I391*H391,2)</f>
        <v>0</v>
      </c>
      <c r="BL391" s="17" t="s">
        <v>226</v>
      </c>
      <c r="BM391" s="149" t="s">
        <v>1813</v>
      </c>
    </row>
    <row r="392" spans="2:65" s="1" customFormat="1" ht="11.25">
      <c r="B392" s="33"/>
      <c r="D392" s="179" t="s">
        <v>256</v>
      </c>
      <c r="F392" s="180" t="s">
        <v>274</v>
      </c>
      <c r="I392" s="181"/>
      <c r="L392" s="33"/>
      <c r="M392" s="182"/>
      <c r="T392" s="57"/>
      <c r="AT392" s="17" t="s">
        <v>256</v>
      </c>
      <c r="AU392" s="17" t="s">
        <v>96</v>
      </c>
    </row>
    <row r="393" spans="2:65" s="12" customFormat="1" ht="11.25">
      <c r="B393" s="151"/>
      <c r="D393" s="152" t="s">
        <v>228</v>
      </c>
      <c r="E393" s="153" t="s">
        <v>1</v>
      </c>
      <c r="F393" s="154" t="s">
        <v>1814</v>
      </c>
      <c r="H393" s="153" t="s">
        <v>1</v>
      </c>
      <c r="I393" s="155"/>
      <c r="L393" s="151"/>
      <c r="M393" s="156"/>
      <c r="T393" s="157"/>
      <c r="AT393" s="153" t="s">
        <v>228</v>
      </c>
      <c r="AU393" s="153" t="s">
        <v>96</v>
      </c>
      <c r="AV393" s="12" t="s">
        <v>94</v>
      </c>
      <c r="AW393" s="12" t="s">
        <v>42</v>
      </c>
      <c r="AX393" s="12" t="s">
        <v>87</v>
      </c>
      <c r="AY393" s="153" t="s">
        <v>219</v>
      </c>
    </row>
    <row r="394" spans="2:65" s="14" customFormat="1" ht="11.25">
      <c r="B394" s="165"/>
      <c r="D394" s="152" t="s">
        <v>228</v>
      </c>
      <c r="E394" s="166" t="s">
        <v>1</v>
      </c>
      <c r="F394" s="167" t="s">
        <v>1545</v>
      </c>
      <c r="H394" s="168">
        <v>1.498</v>
      </c>
      <c r="I394" s="169"/>
      <c r="L394" s="165"/>
      <c r="M394" s="170"/>
      <c r="T394" s="171"/>
      <c r="AT394" s="166" t="s">
        <v>228</v>
      </c>
      <c r="AU394" s="166" t="s">
        <v>96</v>
      </c>
      <c r="AV394" s="14" t="s">
        <v>96</v>
      </c>
      <c r="AW394" s="14" t="s">
        <v>42</v>
      </c>
      <c r="AX394" s="14" t="s">
        <v>87</v>
      </c>
      <c r="AY394" s="166" t="s">
        <v>219</v>
      </c>
    </row>
    <row r="395" spans="2:65" s="14" customFormat="1" ht="11.25">
      <c r="B395" s="165"/>
      <c r="D395" s="152" t="s">
        <v>228</v>
      </c>
      <c r="E395" s="166" t="s">
        <v>1</v>
      </c>
      <c r="F395" s="167" t="s">
        <v>1565</v>
      </c>
      <c r="H395" s="168">
        <v>41.402000000000001</v>
      </c>
      <c r="I395" s="169"/>
      <c r="L395" s="165"/>
      <c r="M395" s="170"/>
      <c r="T395" s="171"/>
      <c r="AT395" s="166" t="s">
        <v>228</v>
      </c>
      <c r="AU395" s="166" t="s">
        <v>96</v>
      </c>
      <c r="AV395" s="14" t="s">
        <v>96</v>
      </c>
      <c r="AW395" s="14" t="s">
        <v>42</v>
      </c>
      <c r="AX395" s="14" t="s">
        <v>87</v>
      </c>
      <c r="AY395" s="166" t="s">
        <v>219</v>
      </c>
    </row>
    <row r="396" spans="2:65" s="12" customFormat="1" ht="11.25">
      <c r="B396" s="151"/>
      <c r="D396" s="152" t="s">
        <v>228</v>
      </c>
      <c r="E396" s="153" t="s">
        <v>1</v>
      </c>
      <c r="F396" s="154" t="s">
        <v>1815</v>
      </c>
      <c r="H396" s="153" t="s">
        <v>1</v>
      </c>
      <c r="I396" s="155"/>
      <c r="L396" s="151"/>
      <c r="M396" s="156"/>
      <c r="T396" s="157"/>
      <c r="AT396" s="153" t="s">
        <v>228</v>
      </c>
      <c r="AU396" s="153" t="s">
        <v>96</v>
      </c>
      <c r="AV396" s="12" t="s">
        <v>94</v>
      </c>
      <c r="AW396" s="12" t="s">
        <v>42</v>
      </c>
      <c r="AX396" s="12" t="s">
        <v>87</v>
      </c>
      <c r="AY396" s="153" t="s">
        <v>219</v>
      </c>
    </row>
    <row r="397" spans="2:65" s="14" customFormat="1" ht="11.25">
      <c r="B397" s="165"/>
      <c r="D397" s="152" t="s">
        <v>228</v>
      </c>
      <c r="E397" s="166" t="s">
        <v>1</v>
      </c>
      <c r="F397" s="167" t="s">
        <v>1549</v>
      </c>
      <c r="H397" s="168">
        <v>0.51200000000000001</v>
      </c>
      <c r="I397" s="169"/>
      <c r="L397" s="165"/>
      <c r="M397" s="170"/>
      <c r="T397" s="171"/>
      <c r="AT397" s="166" t="s">
        <v>228</v>
      </c>
      <c r="AU397" s="166" t="s">
        <v>96</v>
      </c>
      <c r="AV397" s="14" t="s">
        <v>96</v>
      </c>
      <c r="AW397" s="14" t="s">
        <v>42</v>
      </c>
      <c r="AX397" s="14" t="s">
        <v>87</v>
      </c>
      <c r="AY397" s="166" t="s">
        <v>219</v>
      </c>
    </row>
    <row r="398" spans="2:65" s="14" customFormat="1" ht="11.25">
      <c r="B398" s="165"/>
      <c r="D398" s="152" t="s">
        <v>228</v>
      </c>
      <c r="E398" s="166" t="s">
        <v>1</v>
      </c>
      <c r="F398" s="167" t="s">
        <v>1568</v>
      </c>
      <c r="H398" s="168">
        <v>7.968</v>
      </c>
      <c r="I398" s="169"/>
      <c r="L398" s="165"/>
      <c r="M398" s="170"/>
      <c r="T398" s="171"/>
      <c r="AT398" s="166" t="s">
        <v>228</v>
      </c>
      <c r="AU398" s="166" t="s">
        <v>96</v>
      </c>
      <c r="AV398" s="14" t="s">
        <v>96</v>
      </c>
      <c r="AW398" s="14" t="s">
        <v>42</v>
      </c>
      <c r="AX398" s="14" t="s">
        <v>87</v>
      </c>
      <c r="AY398" s="166" t="s">
        <v>219</v>
      </c>
    </row>
    <row r="399" spans="2:65" s="12" customFormat="1" ht="11.25">
      <c r="B399" s="151"/>
      <c r="D399" s="152" t="s">
        <v>228</v>
      </c>
      <c r="E399" s="153" t="s">
        <v>1</v>
      </c>
      <c r="F399" s="154" t="s">
        <v>1816</v>
      </c>
      <c r="H399" s="153" t="s">
        <v>1</v>
      </c>
      <c r="I399" s="155"/>
      <c r="L399" s="151"/>
      <c r="M399" s="156"/>
      <c r="T399" s="157"/>
      <c r="AT399" s="153" t="s">
        <v>228</v>
      </c>
      <c r="AU399" s="153" t="s">
        <v>96</v>
      </c>
      <c r="AV399" s="12" t="s">
        <v>94</v>
      </c>
      <c r="AW399" s="12" t="s">
        <v>42</v>
      </c>
      <c r="AX399" s="12" t="s">
        <v>87</v>
      </c>
      <c r="AY399" s="153" t="s">
        <v>219</v>
      </c>
    </row>
    <row r="400" spans="2:65" s="14" customFormat="1" ht="11.25">
      <c r="B400" s="165"/>
      <c r="D400" s="152" t="s">
        <v>228</v>
      </c>
      <c r="E400" s="166" t="s">
        <v>1</v>
      </c>
      <c r="F400" s="167" t="s">
        <v>1547</v>
      </c>
      <c r="H400" s="168">
        <v>25.452000000000002</v>
      </c>
      <c r="I400" s="169"/>
      <c r="L400" s="165"/>
      <c r="M400" s="170"/>
      <c r="T400" s="171"/>
      <c r="AT400" s="166" t="s">
        <v>228</v>
      </c>
      <c r="AU400" s="166" t="s">
        <v>96</v>
      </c>
      <c r="AV400" s="14" t="s">
        <v>96</v>
      </c>
      <c r="AW400" s="14" t="s">
        <v>42</v>
      </c>
      <c r="AX400" s="14" t="s">
        <v>87</v>
      </c>
      <c r="AY400" s="166" t="s">
        <v>219</v>
      </c>
    </row>
    <row r="401" spans="2:65" s="12" customFormat="1" ht="11.25">
      <c r="B401" s="151"/>
      <c r="D401" s="152" t="s">
        <v>228</v>
      </c>
      <c r="E401" s="153" t="s">
        <v>1</v>
      </c>
      <c r="F401" s="154" t="s">
        <v>1817</v>
      </c>
      <c r="H401" s="153" t="s">
        <v>1</v>
      </c>
      <c r="I401" s="155"/>
      <c r="L401" s="151"/>
      <c r="M401" s="156"/>
      <c r="T401" s="157"/>
      <c r="AT401" s="153" t="s">
        <v>228</v>
      </c>
      <c r="AU401" s="153" t="s">
        <v>96</v>
      </c>
      <c r="AV401" s="12" t="s">
        <v>94</v>
      </c>
      <c r="AW401" s="12" t="s">
        <v>42</v>
      </c>
      <c r="AX401" s="12" t="s">
        <v>87</v>
      </c>
      <c r="AY401" s="153" t="s">
        <v>219</v>
      </c>
    </row>
    <row r="402" spans="2:65" s="14" customFormat="1" ht="11.25">
      <c r="B402" s="165"/>
      <c r="D402" s="152" t="s">
        <v>228</v>
      </c>
      <c r="E402" s="166" t="s">
        <v>1</v>
      </c>
      <c r="F402" s="167" t="s">
        <v>1551</v>
      </c>
      <c r="H402" s="168">
        <v>0.64400000000000002</v>
      </c>
      <c r="I402" s="169"/>
      <c r="L402" s="165"/>
      <c r="M402" s="170"/>
      <c r="T402" s="171"/>
      <c r="AT402" s="166" t="s">
        <v>228</v>
      </c>
      <c r="AU402" s="166" t="s">
        <v>96</v>
      </c>
      <c r="AV402" s="14" t="s">
        <v>96</v>
      </c>
      <c r="AW402" s="14" t="s">
        <v>42</v>
      </c>
      <c r="AX402" s="14" t="s">
        <v>87</v>
      </c>
      <c r="AY402" s="166" t="s">
        <v>219</v>
      </c>
    </row>
    <row r="403" spans="2:65" s="14" customFormat="1" ht="11.25">
      <c r="B403" s="165"/>
      <c r="D403" s="152" t="s">
        <v>228</v>
      </c>
      <c r="E403" s="166" t="s">
        <v>1</v>
      </c>
      <c r="F403" s="167" t="s">
        <v>1570</v>
      </c>
      <c r="H403" s="168">
        <v>5.0609999999999999</v>
      </c>
      <c r="I403" s="169"/>
      <c r="L403" s="165"/>
      <c r="M403" s="170"/>
      <c r="T403" s="171"/>
      <c r="AT403" s="166" t="s">
        <v>228</v>
      </c>
      <c r="AU403" s="166" t="s">
        <v>96</v>
      </c>
      <c r="AV403" s="14" t="s">
        <v>96</v>
      </c>
      <c r="AW403" s="14" t="s">
        <v>42</v>
      </c>
      <c r="AX403" s="14" t="s">
        <v>87</v>
      </c>
      <c r="AY403" s="166" t="s">
        <v>219</v>
      </c>
    </row>
    <row r="404" spans="2:65" s="13" customFormat="1" ht="11.25">
      <c r="B404" s="158"/>
      <c r="D404" s="152" t="s">
        <v>228</v>
      </c>
      <c r="E404" s="159" t="s">
        <v>1</v>
      </c>
      <c r="F404" s="160" t="s">
        <v>242</v>
      </c>
      <c r="H404" s="161">
        <v>82.537000000000006</v>
      </c>
      <c r="I404" s="162"/>
      <c r="L404" s="158"/>
      <c r="M404" s="163"/>
      <c r="T404" s="164"/>
      <c r="AT404" s="159" t="s">
        <v>228</v>
      </c>
      <c r="AU404" s="159" t="s">
        <v>96</v>
      </c>
      <c r="AV404" s="13" t="s">
        <v>236</v>
      </c>
      <c r="AW404" s="13" t="s">
        <v>42</v>
      </c>
      <c r="AX404" s="13" t="s">
        <v>87</v>
      </c>
      <c r="AY404" s="159" t="s">
        <v>219</v>
      </c>
    </row>
    <row r="405" spans="2:65" s="12" customFormat="1" ht="11.25">
      <c r="B405" s="151"/>
      <c r="D405" s="152" t="s">
        <v>228</v>
      </c>
      <c r="E405" s="153" t="s">
        <v>1</v>
      </c>
      <c r="F405" s="154" t="s">
        <v>1818</v>
      </c>
      <c r="H405" s="153" t="s">
        <v>1</v>
      </c>
      <c r="I405" s="155"/>
      <c r="L405" s="151"/>
      <c r="M405" s="156"/>
      <c r="T405" s="157"/>
      <c r="AT405" s="153" t="s">
        <v>228</v>
      </c>
      <c r="AU405" s="153" t="s">
        <v>96</v>
      </c>
      <c r="AV405" s="12" t="s">
        <v>94</v>
      </c>
      <c r="AW405" s="12" t="s">
        <v>42</v>
      </c>
      <c r="AX405" s="12" t="s">
        <v>87</v>
      </c>
      <c r="AY405" s="153" t="s">
        <v>219</v>
      </c>
    </row>
    <row r="406" spans="2:65" s="14" customFormat="1" ht="11.25">
      <c r="B406" s="165"/>
      <c r="D406" s="152" t="s">
        <v>228</v>
      </c>
      <c r="E406" s="166" t="s">
        <v>1</v>
      </c>
      <c r="F406" s="167" t="s">
        <v>1521</v>
      </c>
      <c r="H406" s="168">
        <v>0.60299999999999998</v>
      </c>
      <c r="I406" s="169"/>
      <c r="L406" s="165"/>
      <c r="M406" s="170"/>
      <c r="T406" s="171"/>
      <c r="AT406" s="166" t="s">
        <v>228</v>
      </c>
      <c r="AU406" s="166" t="s">
        <v>96</v>
      </c>
      <c r="AV406" s="14" t="s">
        <v>96</v>
      </c>
      <c r="AW406" s="14" t="s">
        <v>42</v>
      </c>
      <c r="AX406" s="14" t="s">
        <v>87</v>
      </c>
      <c r="AY406" s="166" t="s">
        <v>219</v>
      </c>
    </row>
    <row r="407" spans="2:65" s="15" customFormat="1" ht="11.25">
      <c r="B407" s="172"/>
      <c r="D407" s="152" t="s">
        <v>228</v>
      </c>
      <c r="E407" s="173" t="s">
        <v>1517</v>
      </c>
      <c r="F407" s="174" t="s">
        <v>262</v>
      </c>
      <c r="H407" s="175">
        <v>83.14</v>
      </c>
      <c r="I407" s="176"/>
      <c r="L407" s="172"/>
      <c r="M407" s="177"/>
      <c r="T407" s="178"/>
      <c r="AT407" s="173" t="s">
        <v>228</v>
      </c>
      <c r="AU407" s="173" t="s">
        <v>96</v>
      </c>
      <c r="AV407" s="15" t="s">
        <v>226</v>
      </c>
      <c r="AW407" s="15" t="s">
        <v>42</v>
      </c>
      <c r="AX407" s="15" t="s">
        <v>94</v>
      </c>
      <c r="AY407" s="173" t="s">
        <v>219</v>
      </c>
    </row>
    <row r="408" spans="2:65" s="1" customFormat="1" ht="21.75" customHeight="1">
      <c r="B408" s="33"/>
      <c r="C408" s="138" t="s">
        <v>493</v>
      </c>
      <c r="D408" s="138" t="s">
        <v>221</v>
      </c>
      <c r="E408" s="139" t="s">
        <v>715</v>
      </c>
      <c r="F408" s="140" t="s">
        <v>716</v>
      </c>
      <c r="G408" s="141" t="s">
        <v>272</v>
      </c>
      <c r="H408" s="142">
        <v>200.029</v>
      </c>
      <c r="I408" s="143"/>
      <c r="J408" s="144">
        <f>ROUND(I408*H408,2)</f>
        <v>0</v>
      </c>
      <c r="K408" s="140" t="s">
        <v>254</v>
      </c>
      <c r="L408" s="33"/>
      <c r="M408" s="145" t="s">
        <v>1</v>
      </c>
      <c r="N408" s="146" t="s">
        <v>52</v>
      </c>
      <c r="P408" s="147">
        <f>O408*H408</f>
        <v>0</v>
      </c>
      <c r="Q408" s="147">
        <v>0</v>
      </c>
      <c r="R408" s="147">
        <f>Q408*H408</f>
        <v>0</v>
      </c>
      <c r="S408" s="147">
        <v>0</v>
      </c>
      <c r="T408" s="148">
        <f>S408*H408</f>
        <v>0</v>
      </c>
      <c r="AR408" s="149" t="s">
        <v>226</v>
      </c>
      <c r="AT408" s="149" t="s">
        <v>221</v>
      </c>
      <c r="AU408" s="149" t="s">
        <v>96</v>
      </c>
      <c r="AY408" s="17" t="s">
        <v>219</v>
      </c>
      <c r="BE408" s="150">
        <f>IF(N408="základní",J408,0)</f>
        <v>0</v>
      </c>
      <c r="BF408" s="150">
        <f>IF(N408="snížená",J408,0)</f>
        <v>0</v>
      </c>
      <c r="BG408" s="150">
        <f>IF(N408="zákl. přenesená",J408,0)</f>
        <v>0</v>
      </c>
      <c r="BH408" s="150">
        <f>IF(N408="sníž. přenesená",J408,0)</f>
        <v>0</v>
      </c>
      <c r="BI408" s="150">
        <f>IF(N408="nulová",J408,0)</f>
        <v>0</v>
      </c>
      <c r="BJ408" s="17" t="s">
        <v>94</v>
      </c>
      <c r="BK408" s="150">
        <f>ROUND(I408*H408,2)</f>
        <v>0</v>
      </c>
      <c r="BL408" s="17" t="s">
        <v>226</v>
      </c>
      <c r="BM408" s="149" t="s">
        <v>1819</v>
      </c>
    </row>
    <row r="409" spans="2:65" s="1" customFormat="1" ht="11.25">
      <c r="B409" s="33"/>
      <c r="D409" s="179" t="s">
        <v>256</v>
      </c>
      <c r="F409" s="180" t="s">
        <v>718</v>
      </c>
      <c r="I409" s="181"/>
      <c r="L409" s="33"/>
      <c r="M409" s="182"/>
      <c r="T409" s="57"/>
      <c r="AT409" s="17" t="s">
        <v>256</v>
      </c>
      <c r="AU409" s="17" t="s">
        <v>96</v>
      </c>
    </row>
    <row r="410" spans="2:65" s="12" customFormat="1" ht="11.25">
      <c r="B410" s="151"/>
      <c r="D410" s="152" t="s">
        <v>228</v>
      </c>
      <c r="E410" s="153" t="s">
        <v>1</v>
      </c>
      <c r="F410" s="154" t="s">
        <v>1820</v>
      </c>
      <c r="H410" s="153" t="s">
        <v>1</v>
      </c>
      <c r="I410" s="155"/>
      <c r="L410" s="151"/>
      <c r="M410" s="156"/>
      <c r="T410" s="157"/>
      <c r="AT410" s="153" t="s">
        <v>228</v>
      </c>
      <c r="AU410" s="153" t="s">
        <v>96</v>
      </c>
      <c r="AV410" s="12" t="s">
        <v>94</v>
      </c>
      <c r="AW410" s="12" t="s">
        <v>42</v>
      </c>
      <c r="AX410" s="12" t="s">
        <v>87</v>
      </c>
      <c r="AY410" s="153" t="s">
        <v>219</v>
      </c>
    </row>
    <row r="411" spans="2:65" s="14" customFormat="1" ht="11.25">
      <c r="B411" s="165"/>
      <c r="D411" s="152" t="s">
        <v>228</v>
      </c>
      <c r="E411" s="166" t="s">
        <v>1</v>
      </c>
      <c r="F411" s="167" t="s">
        <v>1541</v>
      </c>
      <c r="H411" s="168">
        <v>13.478</v>
      </c>
      <c r="I411" s="169"/>
      <c r="L411" s="165"/>
      <c r="M411" s="170"/>
      <c r="T411" s="171"/>
      <c r="AT411" s="166" t="s">
        <v>228</v>
      </c>
      <c r="AU411" s="166" t="s">
        <v>96</v>
      </c>
      <c r="AV411" s="14" t="s">
        <v>96</v>
      </c>
      <c r="AW411" s="14" t="s">
        <v>42</v>
      </c>
      <c r="AX411" s="14" t="s">
        <v>87</v>
      </c>
      <c r="AY411" s="166" t="s">
        <v>219</v>
      </c>
    </row>
    <row r="412" spans="2:65" s="14" customFormat="1" ht="11.25">
      <c r="B412" s="165"/>
      <c r="D412" s="152" t="s">
        <v>228</v>
      </c>
      <c r="E412" s="166" t="s">
        <v>1</v>
      </c>
      <c r="F412" s="167" t="s">
        <v>1561</v>
      </c>
      <c r="H412" s="168">
        <v>186.55099999999999</v>
      </c>
      <c r="I412" s="169"/>
      <c r="L412" s="165"/>
      <c r="M412" s="170"/>
      <c r="T412" s="171"/>
      <c r="AT412" s="166" t="s">
        <v>228</v>
      </c>
      <c r="AU412" s="166" t="s">
        <v>96</v>
      </c>
      <c r="AV412" s="14" t="s">
        <v>96</v>
      </c>
      <c r="AW412" s="14" t="s">
        <v>42</v>
      </c>
      <c r="AX412" s="14" t="s">
        <v>87</v>
      </c>
      <c r="AY412" s="166" t="s">
        <v>219</v>
      </c>
    </row>
    <row r="413" spans="2:65" s="13" customFormat="1" ht="11.25">
      <c r="B413" s="158"/>
      <c r="D413" s="152" t="s">
        <v>228</v>
      </c>
      <c r="E413" s="159" t="s">
        <v>1514</v>
      </c>
      <c r="F413" s="160" t="s">
        <v>242</v>
      </c>
      <c r="H413" s="161">
        <v>200.029</v>
      </c>
      <c r="I413" s="162"/>
      <c r="L413" s="158"/>
      <c r="M413" s="163"/>
      <c r="T413" s="164"/>
      <c r="AT413" s="159" t="s">
        <v>228</v>
      </c>
      <c r="AU413" s="159" t="s">
        <v>96</v>
      </c>
      <c r="AV413" s="13" t="s">
        <v>236</v>
      </c>
      <c r="AW413" s="13" t="s">
        <v>42</v>
      </c>
      <c r="AX413" s="13" t="s">
        <v>87</v>
      </c>
      <c r="AY413" s="159" t="s">
        <v>219</v>
      </c>
    </row>
    <row r="414" spans="2:65" s="15" customFormat="1" ht="11.25">
      <c r="B414" s="172"/>
      <c r="D414" s="152" t="s">
        <v>228</v>
      </c>
      <c r="E414" s="173" t="s">
        <v>1</v>
      </c>
      <c r="F414" s="174" t="s">
        <v>262</v>
      </c>
      <c r="H414" s="175">
        <v>200.029</v>
      </c>
      <c r="I414" s="176"/>
      <c r="L414" s="172"/>
      <c r="M414" s="177"/>
      <c r="T414" s="178"/>
      <c r="AT414" s="173" t="s">
        <v>228</v>
      </c>
      <c r="AU414" s="173" t="s">
        <v>96</v>
      </c>
      <c r="AV414" s="15" t="s">
        <v>226</v>
      </c>
      <c r="AW414" s="15" t="s">
        <v>42</v>
      </c>
      <c r="AX414" s="15" t="s">
        <v>94</v>
      </c>
      <c r="AY414" s="173" t="s">
        <v>219</v>
      </c>
    </row>
    <row r="415" spans="2:65" s="1" customFormat="1" ht="21.75" customHeight="1">
      <c r="B415" s="33"/>
      <c r="C415" s="138" t="s">
        <v>498</v>
      </c>
      <c r="D415" s="138" t="s">
        <v>221</v>
      </c>
      <c r="E415" s="139" t="s">
        <v>278</v>
      </c>
      <c r="F415" s="140" t="s">
        <v>279</v>
      </c>
      <c r="G415" s="141" t="s">
        <v>272</v>
      </c>
      <c r="H415" s="142">
        <v>7.15</v>
      </c>
      <c r="I415" s="143"/>
      <c r="J415" s="144">
        <f>ROUND(I415*H415,2)</f>
        <v>0</v>
      </c>
      <c r="K415" s="140" t="s">
        <v>254</v>
      </c>
      <c r="L415" s="33"/>
      <c r="M415" s="145" t="s">
        <v>1</v>
      </c>
      <c r="N415" s="146" t="s">
        <v>52</v>
      </c>
      <c r="P415" s="147">
        <f>O415*H415</f>
        <v>0</v>
      </c>
      <c r="Q415" s="147">
        <v>0</v>
      </c>
      <c r="R415" s="147">
        <f>Q415*H415</f>
        <v>0</v>
      </c>
      <c r="S415" s="147">
        <v>0</v>
      </c>
      <c r="T415" s="148">
        <f>S415*H415</f>
        <v>0</v>
      </c>
      <c r="AR415" s="149" t="s">
        <v>226</v>
      </c>
      <c r="AT415" s="149" t="s">
        <v>221</v>
      </c>
      <c r="AU415" s="149" t="s">
        <v>96</v>
      </c>
      <c r="AY415" s="17" t="s">
        <v>219</v>
      </c>
      <c r="BE415" s="150">
        <f>IF(N415="základní",J415,0)</f>
        <v>0</v>
      </c>
      <c r="BF415" s="150">
        <f>IF(N415="snížená",J415,0)</f>
        <v>0</v>
      </c>
      <c r="BG415" s="150">
        <f>IF(N415="zákl. přenesená",J415,0)</f>
        <v>0</v>
      </c>
      <c r="BH415" s="150">
        <f>IF(N415="sníž. přenesená",J415,0)</f>
        <v>0</v>
      </c>
      <c r="BI415" s="150">
        <f>IF(N415="nulová",J415,0)</f>
        <v>0</v>
      </c>
      <c r="BJ415" s="17" t="s">
        <v>94</v>
      </c>
      <c r="BK415" s="150">
        <f>ROUND(I415*H415,2)</f>
        <v>0</v>
      </c>
      <c r="BL415" s="17" t="s">
        <v>226</v>
      </c>
      <c r="BM415" s="149" t="s">
        <v>1821</v>
      </c>
    </row>
    <row r="416" spans="2:65" s="1" customFormat="1" ht="11.25">
      <c r="B416" s="33"/>
      <c r="D416" s="179" t="s">
        <v>256</v>
      </c>
      <c r="F416" s="180" t="s">
        <v>281</v>
      </c>
      <c r="I416" s="181"/>
      <c r="L416" s="33"/>
      <c r="M416" s="182"/>
      <c r="T416" s="57"/>
      <c r="AT416" s="17" t="s">
        <v>256</v>
      </c>
      <c r="AU416" s="17" t="s">
        <v>96</v>
      </c>
    </row>
    <row r="417" spans="2:65" s="12" customFormat="1" ht="11.25">
      <c r="B417" s="151"/>
      <c r="D417" s="152" t="s">
        <v>228</v>
      </c>
      <c r="E417" s="153" t="s">
        <v>1</v>
      </c>
      <c r="F417" s="154" t="s">
        <v>290</v>
      </c>
      <c r="H417" s="153" t="s">
        <v>1</v>
      </c>
      <c r="I417" s="155"/>
      <c r="L417" s="151"/>
      <c r="M417" s="156"/>
      <c r="T417" s="157"/>
      <c r="AT417" s="153" t="s">
        <v>228</v>
      </c>
      <c r="AU417" s="153" t="s">
        <v>96</v>
      </c>
      <c r="AV417" s="12" t="s">
        <v>94</v>
      </c>
      <c r="AW417" s="12" t="s">
        <v>42</v>
      </c>
      <c r="AX417" s="12" t="s">
        <v>87</v>
      </c>
      <c r="AY417" s="153" t="s">
        <v>219</v>
      </c>
    </row>
    <row r="418" spans="2:65" s="12" customFormat="1" ht="11.25">
      <c r="B418" s="151"/>
      <c r="D418" s="152" t="s">
        <v>228</v>
      </c>
      <c r="E418" s="153" t="s">
        <v>1</v>
      </c>
      <c r="F418" s="154" t="s">
        <v>291</v>
      </c>
      <c r="H418" s="153" t="s">
        <v>1</v>
      </c>
      <c r="I418" s="155"/>
      <c r="L418" s="151"/>
      <c r="M418" s="156"/>
      <c r="T418" s="157"/>
      <c r="AT418" s="153" t="s">
        <v>228</v>
      </c>
      <c r="AU418" s="153" t="s">
        <v>96</v>
      </c>
      <c r="AV418" s="12" t="s">
        <v>94</v>
      </c>
      <c r="AW418" s="12" t="s">
        <v>42</v>
      </c>
      <c r="AX418" s="12" t="s">
        <v>87</v>
      </c>
      <c r="AY418" s="153" t="s">
        <v>219</v>
      </c>
    </row>
    <row r="419" spans="2:65" s="14" customFormat="1" ht="11.25">
      <c r="B419" s="165"/>
      <c r="D419" s="152" t="s">
        <v>228</v>
      </c>
      <c r="E419" s="166" t="s">
        <v>1</v>
      </c>
      <c r="F419" s="167" t="s">
        <v>1822</v>
      </c>
      <c r="H419" s="168">
        <v>1.05</v>
      </c>
      <c r="I419" s="169"/>
      <c r="L419" s="165"/>
      <c r="M419" s="170"/>
      <c r="T419" s="171"/>
      <c r="AT419" s="166" t="s">
        <v>228</v>
      </c>
      <c r="AU419" s="166" t="s">
        <v>96</v>
      </c>
      <c r="AV419" s="14" t="s">
        <v>96</v>
      </c>
      <c r="AW419" s="14" t="s">
        <v>42</v>
      </c>
      <c r="AX419" s="14" t="s">
        <v>87</v>
      </c>
      <c r="AY419" s="166" t="s">
        <v>219</v>
      </c>
    </row>
    <row r="420" spans="2:65" s="14" customFormat="1" ht="11.25">
      <c r="B420" s="165"/>
      <c r="D420" s="152" t="s">
        <v>228</v>
      </c>
      <c r="E420" s="166" t="s">
        <v>1</v>
      </c>
      <c r="F420" s="167" t="s">
        <v>1823</v>
      </c>
      <c r="H420" s="168">
        <v>6.1</v>
      </c>
      <c r="I420" s="169"/>
      <c r="L420" s="165"/>
      <c r="M420" s="170"/>
      <c r="T420" s="171"/>
      <c r="AT420" s="166" t="s">
        <v>228</v>
      </c>
      <c r="AU420" s="166" t="s">
        <v>96</v>
      </c>
      <c r="AV420" s="14" t="s">
        <v>96</v>
      </c>
      <c r="AW420" s="14" t="s">
        <v>42</v>
      </c>
      <c r="AX420" s="14" t="s">
        <v>87</v>
      </c>
      <c r="AY420" s="166" t="s">
        <v>219</v>
      </c>
    </row>
    <row r="421" spans="2:65" s="13" customFormat="1" ht="11.25">
      <c r="B421" s="158"/>
      <c r="D421" s="152" t="s">
        <v>228</v>
      </c>
      <c r="E421" s="159" t="s">
        <v>1506</v>
      </c>
      <c r="F421" s="160" t="s">
        <v>294</v>
      </c>
      <c r="H421" s="161">
        <v>7.15</v>
      </c>
      <c r="I421" s="162"/>
      <c r="L421" s="158"/>
      <c r="M421" s="163"/>
      <c r="T421" s="164"/>
      <c r="AT421" s="159" t="s">
        <v>228</v>
      </c>
      <c r="AU421" s="159" t="s">
        <v>96</v>
      </c>
      <c r="AV421" s="13" t="s">
        <v>236</v>
      </c>
      <c r="AW421" s="13" t="s">
        <v>42</v>
      </c>
      <c r="AX421" s="13" t="s">
        <v>94</v>
      </c>
      <c r="AY421" s="159" t="s">
        <v>219</v>
      </c>
    </row>
    <row r="422" spans="2:65" s="1" customFormat="1" ht="24.2" customHeight="1">
      <c r="B422" s="33"/>
      <c r="C422" s="138" t="s">
        <v>503</v>
      </c>
      <c r="D422" s="138" t="s">
        <v>221</v>
      </c>
      <c r="E422" s="139" t="s">
        <v>296</v>
      </c>
      <c r="F422" s="140" t="s">
        <v>297</v>
      </c>
      <c r="G422" s="141" t="s">
        <v>272</v>
      </c>
      <c r="H422" s="142">
        <v>143</v>
      </c>
      <c r="I422" s="143"/>
      <c r="J422" s="144">
        <f>ROUND(I422*H422,2)</f>
        <v>0</v>
      </c>
      <c r="K422" s="140" t="s">
        <v>254</v>
      </c>
      <c r="L422" s="33"/>
      <c r="M422" s="145" t="s">
        <v>1</v>
      </c>
      <c r="N422" s="146" t="s">
        <v>52</v>
      </c>
      <c r="P422" s="147">
        <f>O422*H422</f>
        <v>0</v>
      </c>
      <c r="Q422" s="147">
        <v>0</v>
      </c>
      <c r="R422" s="147">
        <f>Q422*H422</f>
        <v>0</v>
      </c>
      <c r="S422" s="147">
        <v>0</v>
      </c>
      <c r="T422" s="148">
        <f>S422*H422</f>
        <v>0</v>
      </c>
      <c r="AR422" s="149" t="s">
        <v>226</v>
      </c>
      <c r="AT422" s="149" t="s">
        <v>221</v>
      </c>
      <c r="AU422" s="149" t="s">
        <v>96</v>
      </c>
      <c r="AY422" s="17" t="s">
        <v>219</v>
      </c>
      <c r="BE422" s="150">
        <f>IF(N422="základní",J422,0)</f>
        <v>0</v>
      </c>
      <c r="BF422" s="150">
        <f>IF(N422="snížená",J422,0)</f>
        <v>0</v>
      </c>
      <c r="BG422" s="150">
        <f>IF(N422="zákl. přenesená",J422,0)</f>
        <v>0</v>
      </c>
      <c r="BH422" s="150">
        <f>IF(N422="sníž. přenesená",J422,0)</f>
        <v>0</v>
      </c>
      <c r="BI422" s="150">
        <f>IF(N422="nulová",J422,0)</f>
        <v>0</v>
      </c>
      <c r="BJ422" s="17" t="s">
        <v>94</v>
      </c>
      <c r="BK422" s="150">
        <f>ROUND(I422*H422,2)</f>
        <v>0</v>
      </c>
      <c r="BL422" s="17" t="s">
        <v>226</v>
      </c>
      <c r="BM422" s="149" t="s">
        <v>1824</v>
      </c>
    </row>
    <row r="423" spans="2:65" s="1" customFormat="1" ht="11.25">
      <c r="B423" s="33"/>
      <c r="D423" s="179" t="s">
        <v>256</v>
      </c>
      <c r="F423" s="180" t="s">
        <v>299</v>
      </c>
      <c r="I423" s="181"/>
      <c r="L423" s="33"/>
      <c r="M423" s="182"/>
      <c r="T423" s="57"/>
      <c r="AT423" s="17" t="s">
        <v>256</v>
      </c>
      <c r="AU423" s="17" t="s">
        <v>96</v>
      </c>
    </row>
    <row r="424" spans="2:65" s="14" customFormat="1" ht="11.25">
      <c r="B424" s="165"/>
      <c r="D424" s="152" t="s">
        <v>228</v>
      </c>
      <c r="E424" s="166" t="s">
        <v>1</v>
      </c>
      <c r="F424" s="167" t="s">
        <v>1825</v>
      </c>
      <c r="H424" s="168">
        <v>143</v>
      </c>
      <c r="I424" s="169"/>
      <c r="L424" s="165"/>
      <c r="M424" s="170"/>
      <c r="T424" s="171"/>
      <c r="AT424" s="166" t="s">
        <v>228</v>
      </c>
      <c r="AU424" s="166" t="s">
        <v>96</v>
      </c>
      <c r="AV424" s="14" t="s">
        <v>96</v>
      </c>
      <c r="AW424" s="14" t="s">
        <v>42</v>
      </c>
      <c r="AX424" s="14" t="s">
        <v>94</v>
      </c>
      <c r="AY424" s="166" t="s">
        <v>219</v>
      </c>
    </row>
    <row r="425" spans="2:65" s="1" customFormat="1" ht="16.5" customHeight="1">
      <c r="B425" s="33"/>
      <c r="C425" s="138" t="s">
        <v>508</v>
      </c>
      <c r="D425" s="138" t="s">
        <v>221</v>
      </c>
      <c r="E425" s="139" t="s">
        <v>719</v>
      </c>
      <c r="F425" s="140" t="s">
        <v>720</v>
      </c>
      <c r="G425" s="141" t="s">
        <v>272</v>
      </c>
      <c r="H425" s="142">
        <v>28.709</v>
      </c>
      <c r="I425" s="143"/>
      <c r="J425" s="144">
        <f>ROUND(I425*H425,2)</f>
        <v>0</v>
      </c>
      <c r="K425" s="140" t="s">
        <v>254</v>
      </c>
      <c r="L425" s="33"/>
      <c r="M425" s="145" t="s">
        <v>1</v>
      </c>
      <c r="N425" s="146" t="s">
        <v>52</v>
      </c>
      <c r="P425" s="147">
        <f>O425*H425</f>
        <v>0</v>
      </c>
      <c r="Q425" s="147">
        <v>0</v>
      </c>
      <c r="R425" s="147">
        <f>Q425*H425</f>
        <v>0</v>
      </c>
      <c r="S425" s="147">
        <v>0</v>
      </c>
      <c r="T425" s="148">
        <f>S425*H425</f>
        <v>0</v>
      </c>
      <c r="AR425" s="149" t="s">
        <v>226</v>
      </c>
      <c r="AT425" s="149" t="s">
        <v>221</v>
      </c>
      <c r="AU425" s="149" t="s">
        <v>96</v>
      </c>
      <c r="AY425" s="17" t="s">
        <v>219</v>
      </c>
      <c r="BE425" s="150">
        <f>IF(N425="základní",J425,0)</f>
        <v>0</v>
      </c>
      <c r="BF425" s="150">
        <f>IF(N425="snížená",J425,0)</f>
        <v>0</v>
      </c>
      <c r="BG425" s="150">
        <f>IF(N425="zákl. přenesená",J425,0)</f>
        <v>0</v>
      </c>
      <c r="BH425" s="150">
        <f>IF(N425="sníž. přenesená",J425,0)</f>
        <v>0</v>
      </c>
      <c r="BI425" s="150">
        <f>IF(N425="nulová",J425,0)</f>
        <v>0</v>
      </c>
      <c r="BJ425" s="17" t="s">
        <v>94</v>
      </c>
      <c r="BK425" s="150">
        <f>ROUND(I425*H425,2)</f>
        <v>0</v>
      </c>
      <c r="BL425" s="17" t="s">
        <v>226</v>
      </c>
      <c r="BM425" s="149" t="s">
        <v>1826</v>
      </c>
    </row>
    <row r="426" spans="2:65" s="1" customFormat="1" ht="11.25">
      <c r="B426" s="33"/>
      <c r="D426" s="179" t="s">
        <v>256</v>
      </c>
      <c r="F426" s="180" t="s">
        <v>722</v>
      </c>
      <c r="I426" s="181"/>
      <c r="L426" s="33"/>
      <c r="M426" s="182"/>
      <c r="T426" s="57"/>
      <c r="AT426" s="17" t="s">
        <v>256</v>
      </c>
      <c r="AU426" s="17" t="s">
        <v>96</v>
      </c>
    </row>
    <row r="427" spans="2:65" s="12" customFormat="1" ht="11.25">
      <c r="B427" s="151"/>
      <c r="D427" s="152" t="s">
        <v>228</v>
      </c>
      <c r="E427" s="153" t="s">
        <v>1</v>
      </c>
      <c r="F427" s="154" t="s">
        <v>723</v>
      </c>
      <c r="H427" s="153" t="s">
        <v>1</v>
      </c>
      <c r="I427" s="155"/>
      <c r="L427" s="151"/>
      <c r="M427" s="156"/>
      <c r="T427" s="157"/>
      <c r="AT427" s="153" t="s">
        <v>228</v>
      </c>
      <c r="AU427" s="153" t="s">
        <v>96</v>
      </c>
      <c r="AV427" s="12" t="s">
        <v>94</v>
      </c>
      <c r="AW427" s="12" t="s">
        <v>42</v>
      </c>
      <c r="AX427" s="12" t="s">
        <v>87</v>
      </c>
      <c r="AY427" s="153" t="s">
        <v>219</v>
      </c>
    </row>
    <row r="428" spans="2:65" s="14" customFormat="1" ht="11.25">
      <c r="B428" s="165"/>
      <c r="D428" s="152" t="s">
        <v>228</v>
      </c>
      <c r="E428" s="166" t="s">
        <v>1</v>
      </c>
      <c r="F428" s="167" t="s">
        <v>1545</v>
      </c>
      <c r="H428" s="168">
        <v>1.498</v>
      </c>
      <c r="I428" s="169"/>
      <c r="L428" s="165"/>
      <c r="M428" s="170"/>
      <c r="T428" s="171"/>
      <c r="AT428" s="166" t="s">
        <v>228</v>
      </c>
      <c r="AU428" s="166" t="s">
        <v>96</v>
      </c>
      <c r="AV428" s="14" t="s">
        <v>96</v>
      </c>
      <c r="AW428" s="14" t="s">
        <v>42</v>
      </c>
      <c r="AX428" s="14" t="s">
        <v>87</v>
      </c>
      <c r="AY428" s="166" t="s">
        <v>219</v>
      </c>
    </row>
    <row r="429" spans="2:65" s="14" customFormat="1" ht="11.25">
      <c r="B429" s="165"/>
      <c r="D429" s="152" t="s">
        <v>228</v>
      </c>
      <c r="E429" s="166" t="s">
        <v>1</v>
      </c>
      <c r="F429" s="167" t="s">
        <v>1549</v>
      </c>
      <c r="H429" s="168">
        <v>0.51200000000000001</v>
      </c>
      <c r="I429" s="169"/>
      <c r="L429" s="165"/>
      <c r="M429" s="170"/>
      <c r="T429" s="171"/>
      <c r="AT429" s="166" t="s">
        <v>228</v>
      </c>
      <c r="AU429" s="166" t="s">
        <v>96</v>
      </c>
      <c r="AV429" s="14" t="s">
        <v>96</v>
      </c>
      <c r="AW429" s="14" t="s">
        <v>42</v>
      </c>
      <c r="AX429" s="14" t="s">
        <v>87</v>
      </c>
      <c r="AY429" s="166" t="s">
        <v>219</v>
      </c>
    </row>
    <row r="430" spans="2:65" s="14" customFormat="1" ht="11.25">
      <c r="B430" s="165"/>
      <c r="D430" s="152" t="s">
        <v>228</v>
      </c>
      <c r="E430" s="166" t="s">
        <v>1</v>
      </c>
      <c r="F430" s="167" t="s">
        <v>1547</v>
      </c>
      <c r="H430" s="168">
        <v>25.452000000000002</v>
      </c>
      <c r="I430" s="169"/>
      <c r="L430" s="165"/>
      <c r="M430" s="170"/>
      <c r="T430" s="171"/>
      <c r="AT430" s="166" t="s">
        <v>228</v>
      </c>
      <c r="AU430" s="166" t="s">
        <v>96</v>
      </c>
      <c r="AV430" s="14" t="s">
        <v>96</v>
      </c>
      <c r="AW430" s="14" t="s">
        <v>42</v>
      </c>
      <c r="AX430" s="14" t="s">
        <v>87</v>
      </c>
      <c r="AY430" s="166" t="s">
        <v>219</v>
      </c>
    </row>
    <row r="431" spans="2:65" s="14" customFormat="1" ht="11.25">
      <c r="B431" s="165"/>
      <c r="D431" s="152" t="s">
        <v>228</v>
      </c>
      <c r="E431" s="166" t="s">
        <v>1</v>
      </c>
      <c r="F431" s="167" t="s">
        <v>1551</v>
      </c>
      <c r="H431" s="168">
        <v>0.64400000000000002</v>
      </c>
      <c r="I431" s="169"/>
      <c r="L431" s="165"/>
      <c r="M431" s="170"/>
      <c r="T431" s="171"/>
      <c r="AT431" s="166" t="s">
        <v>228</v>
      </c>
      <c r="AU431" s="166" t="s">
        <v>96</v>
      </c>
      <c r="AV431" s="14" t="s">
        <v>96</v>
      </c>
      <c r="AW431" s="14" t="s">
        <v>42</v>
      </c>
      <c r="AX431" s="14" t="s">
        <v>87</v>
      </c>
      <c r="AY431" s="166" t="s">
        <v>219</v>
      </c>
    </row>
    <row r="432" spans="2:65" s="13" customFormat="1" ht="11.25">
      <c r="B432" s="158"/>
      <c r="D432" s="152" t="s">
        <v>228</v>
      </c>
      <c r="E432" s="159" t="s">
        <v>1</v>
      </c>
      <c r="F432" s="160" t="s">
        <v>242</v>
      </c>
      <c r="H432" s="161">
        <v>28.106000000000002</v>
      </c>
      <c r="I432" s="162"/>
      <c r="L432" s="158"/>
      <c r="M432" s="163"/>
      <c r="T432" s="164"/>
      <c r="AT432" s="159" t="s">
        <v>228</v>
      </c>
      <c r="AU432" s="159" t="s">
        <v>96</v>
      </c>
      <c r="AV432" s="13" t="s">
        <v>236</v>
      </c>
      <c r="AW432" s="13" t="s">
        <v>42</v>
      </c>
      <c r="AX432" s="13" t="s">
        <v>87</v>
      </c>
      <c r="AY432" s="159" t="s">
        <v>219</v>
      </c>
    </row>
    <row r="433" spans="2:65" s="12" customFormat="1" ht="11.25">
      <c r="B433" s="151"/>
      <c r="D433" s="152" t="s">
        <v>228</v>
      </c>
      <c r="E433" s="153" t="s">
        <v>1</v>
      </c>
      <c r="F433" s="154" t="s">
        <v>1827</v>
      </c>
      <c r="H433" s="153" t="s">
        <v>1</v>
      </c>
      <c r="I433" s="155"/>
      <c r="L433" s="151"/>
      <c r="M433" s="156"/>
      <c r="T433" s="157"/>
      <c r="AT433" s="153" t="s">
        <v>228</v>
      </c>
      <c r="AU433" s="153" t="s">
        <v>96</v>
      </c>
      <c r="AV433" s="12" t="s">
        <v>94</v>
      </c>
      <c r="AW433" s="12" t="s">
        <v>42</v>
      </c>
      <c r="AX433" s="12" t="s">
        <v>87</v>
      </c>
      <c r="AY433" s="153" t="s">
        <v>219</v>
      </c>
    </row>
    <row r="434" spans="2:65" s="14" customFormat="1" ht="11.25">
      <c r="B434" s="165"/>
      <c r="D434" s="152" t="s">
        <v>228</v>
      </c>
      <c r="E434" s="166" t="s">
        <v>1</v>
      </c>
      <c r="F434" s="167" t="s">
        <v>1828</v>
      </c>
      <c r="H434" s="168">
        <v>0.12</v>
      </c>
      <c r="I434" s="169"/>
      <c r="L434" s="165"/>
      <c r="M434" s="170"/>
      <c r="T434" s="171"/>
      <c r="AT434" s="166" t="s">
        <v>228</v>
      </c>
      <c r="AU434" s="166" t="s">
        <v>96</v>
      </c>
      <c r="AV434" s="14" t="s">
        <v>96</v>
      </c>
      <c r="AW434" s="14" t="s">
        <v>42</v>
      </c>
      <c r="AX434" s="14" t="s">
        <v>87</v>
      </c>
      <c r="AY434" s="166" t="s">
        <v>219</v>
      </c>
    </row>
    <row r="435" spans="2:65" s="14" customFormat="1" ht="11.25">
      <c r="B435" s="165"/>
      <c r="D435" s="152" t="s">
        <v>228</v>
      </c>
      <c r="E435" s="166" t="s">
        <v>1</v>
      </c>
      <c r="F435" s="167" t="s">
        <v>1829</v>
      </c>
      <c r="H435" s="168">
        <v>0.315</v>
      </c>
      <c r="I435" s="169"/>
      <c r="L435" s="165"/>
      <c r="M435" s="170"/>
      <c r="T435" s="171"/>
      <c r="AT435" s="166" t="s">
        <v>228</v>
      </c>
      <c r="AU435" s="166" t="s">
        <v>96</v>
      </c>
      <c r="AV435" s="14" t="s">
        <v>96</v>
      </c>
      <c r="AW435" s="14" t="s">
        <v>42</v>
      </c>
      <c r="AX435" s="14" t="s">
        <v>87</v>
      </c>
      <c r="AY435" s="166" t="s">
        <v>219</v>
      </c>
    </row>
    <row r="436" spans="2:65" s="14" customFormat="1" ht="11.25">
      <c r="B436" s="165"/>
      <c r="D436" s="152" t="s">
        <v>228</v>
      </c>
      <c r="E436" s="166" t="s">
        <v>1</v>
      </c>
      <c r="F436" s="167" t="s">
        <v>1830</v>
      </c>
      <c r="H436" s="168">
        <v>0.16800000000000001</v>
      </c>
      <c r="I436" s="169"/>
      <c r="L436" s="165"/>
      <c r="M436" s="170"/>
      <c r="T436" s="171"/>
      <c r="AT436" s="166" t="s">
        <v>228</v>
      </c>
      <c r="AU436" s="166" t="s">
        <v>96</v>
      </c>
      <c r="AV436" s="14" t="s">
        <v>96</v>
      </c>
      <c r="AW436" s="14" t="s">
        <v>42</v>
      </c>
      <c r="AX436" s="14" t="s">
        <v>87</v>
      </c>
      <c r="AY436" s="166" t="s">
        <v>219</v>
      </c>
    </row>
    <row r="437" spans="2:65" s="13" customFormat="1" ht="11.25">
      <c r="B437" s="158"/>
      <c r="D437" s="152" t="s">
        <v>228</v>
      </c>
      <c r="E437" s="159" t="s">
        <v>1521</v>
      </c>
      <c r="F437" s="160" t="s">
        <v>242</v>
      </c>
      <c r="H437" s="161">
        <v>0.60299999999999998</v>
      </c>
      <c r="I437" s="162"/>
      <c r="L437" s="158"/>
      <c r="M437" s="163"/>
      <c r="T437" s="164"/>
      <c r="AT437" s="159" t="s">
        <v>228</v>
      </c>
      <c r="AU437" s="159" t="s">
        <v>96</v>
      </c>
      <c r="AV437" s="13" t="s">
        <v>236</v>
      </c>
      <c r="AW437" s="13" t="s">
        <v>42</v>
      </c>
      <c r="AX437" s="13" t="s">
        <v>87</v>
      </c>
      <c r="AY437" s="159" t="s">
        <v>219</v>
      </c>
    </row>
    <row r="438" spans="2:65" s="15" customFormat="1" ht="11.25">
      <c r="B438" s="172"/>
      <c r="D438" s="152" t="s">
        <v>228</v>
      </c>
      <c r="E438" s="173" t="s">
        <v>1</v>
      </c>
      <c r="F438" s="174" t="s">
        <v>262</v>
      </c>
      <c r="H438" s="175">
        <v>28.709</v>
      </c>
      <c r="I438" s="176"/>
      <c r="L438" s="172"/>
      <c r="M438" s="177"/>
      <c r="T438" s="178"/>
      <c r="AT438" s="173" t="s">
        <v>228</v>
      </c>
      <c r="AU438" s="173" t="s">
        <v>96</v>
      </c>
      <c r="AV438" s="15" t="s">
        <v>226</v>
      </c>
      <c r="AW438" s="15" t="s">
        <v>42</v>
      </c>
      <c r="AX438" s="15" t="s">
        <v>94</v>
      </c>
      <c r="AY438" s="173" t="s">
        <v>219</v>
      </c>
    </row>
    <row r="439" spans="2:65" s="1" customFormat="1" ht="16.5" customHeight="1">
      <c r="B439" s="33"/>
      <c r="C439" s="138" t="s">
        <v>513</v>
      </c>
      <c r="D439" s="138" t="s">
        <v>221</v>
      </c>
      <c r="E439" s="139" t="s">
        <v>725</v>
      </c>
      <c r="F439" s="140" t="s">
        <v>726</v>
      </c>
      <c r="G439" s="141" t="s">
        <v>272</v>
      </c>
      <c r="H439" s="142">
        <v>13.478</v>
      </c>
      <c r="I439" s="143"/>
      <c r="J439" s="144">
        <f>ROUND(I439*H439,2)</f>
        <v>0</v>
      </c>
      <c r="K439" s="140" t="s">
        <v>254</v>
      </c>
      <c r="L439" s="33"/>
      <c r="M439" s="145" t="s">
        <v>1</v>
      </c>
      <c r="N439" s="146" t="s">
        <v>52</v>
      </c>
      <c r="P439" s="147">
        <f>O439*H439</f>
        <v>0</v>
      </c>
      <c r="Q439" s="147">
        <v>0</v>
      </c>
      <c r="R439" s="147">
        <f>Q439*H439</f>
        <v>0</v>
      </c>
      <c r="S439" s="147">
        <v>0</v>
      </c>
      <c r="T439" s="148">
        <f>S439*H439</f>
        <v>0</v>
      </c>
      <c r="AR439" s="149" t="s">
        <v>226</v>
      </c>
      <c r="AT439" s="149" t="s">
        <v>221</v>
      </c>
      <c r="AU439" s="149" t="s">
        <v>96</v>
      </c>
      <c r="AY439" s="17" t="s">
        <v>219</v>
      </c>
      <c r="BE439" s="150">
        <f>IF(N439="základní",J439,0)</f>
        <v>0</v>
      </c>
      <c r="BF439" s="150">
        <f>IF(N439="snížená",J439,0)</f>
        <v>0</v>
      </c>
      <c r="BG439" s="150">
        <f>IF(N439="zákl. přenesená",J439,0)</f>
        <v>0</v>
      </c>
      <c r="BH439" s="150">
        <f>IF(N439="sníž. přenesená",J439,0)</f>
        <v>0</v>
      </c>
      <c r="BI439" s="150">
        <f>IF(N439="nulová",J439,0)</f>
        <v>0</v>
      </c>
      <c r="BJ439" s="17" t="s">
        <v>94</v>
      </c>
      <c r="BK439" s="150">
        <f>ROUND(I439*H439,2)</f>
        <v>0</v>
      </c>
      <c r="BL439" s="17" t="s">
        <v>226</v>
      </c>
      <c r="BM439" s="149" t="s">
        <v>1831</v>
      </c>
    </row>
    <row r="440" spans="2:65" s="1" customFormat="1" ht="11.25">
      <c r="B440" s="33"/>
      <c r="D440" s="179" t="s">
        <v>256</v>
      </c>
      <c r="F440" s="180" t="s">
        <v>728</v>
      </c>
      <c r="I440" s="181"/>
      <c r="L440" s="33"/>
      <c r="M440" s="182"/>
      <c r="T440" s="57"/>
      <c r="AT440" s="17" t="s">
        <v>256</v>
      </c>
      <c r="AU440" s="17" t="s">
        <v>96</v>
      </c>
    </row>
    <row r="441" spans="2:65" s="12" customFormat="1" ht="11.25">
      <c r="B441" s="151"/>
      <c r="D441" s="152" t="s">
        <v>228</v>
      </c>
      <c r="E441" s="153" t="s">
        <v>1</v>
      </c>
      <c r="F441" s="154" t="s">
        <v>723</v>
      </c>
      <c r="H441" s="153" t="s">
        <v>1</v>
      </c>
      <c r="I441" s="155"/>
      <c r="L441" s="151"/>
      <c r="M441" s="156"/>
      <c r="T441" s="157"/>
      <c r="AT441" s="153" t="s">
        <v>228</v>
      </c>
      <c r="AU441" s="153" t="s">
        <v>96</v>
      </c>
      <c r="AV441" s="12" t="s">
        <v>94</v>
      </c>
      <c r="AW441" s="12" t="s">
        <v>42</v>
      </c>
      <c r="AX441" s="12" t="s">
        <v>87</v>
      </c>
      <c r="AY441" s="153" t="s">
        <v>219</v>
      </c>
    </row>
    <row r="442" spans="2:65" s="14" customFormat="1" ht="11.25">
      <c r="B442" s="165"/>
      <c r="D442" s="152" t="s">
        <v>228</v>
      </c>
      <c r="E442" s="166" t="s">
        <v>1</v>
      </c>
      <c r="F442" s="167" t="s">
        <v>1541</v>
      </c>
      <c r="H442" s="168">
        <v>13.478</v>
      </c>
      <c r="I442" s="169"/>
      <c r="L442" s="165"/>
      <c r="M442" s="170"/>
      <c r="T442" s="171"/>
      <c r="AT442" s="166" t="s">
        <v>228</v>
      </c>
      <c r="AU442" s="166" t="s">
        <v>96</v>
      </c>
      <c r="AV442" s="14" t="s">
        <v>96</v>
      </c>
      <c r="AW442" s="14" t="s">
        <v>42</v>
      </c>
      <c r="AX442" s="14" t="s">
        <v>94</v>
      </c>
      <c r="AY442" s="166" t="s">
        <v>219</v>
      </c>
    </row>
    <row r="443" spans="2:65" s="1" customFormat="1" ht="16.5" customHeight="1">
      <c r="B443" s="33"/>
      <c r="C443" s="138" t="s">
        <v>518</v>
      </c>
      <c r="D443" s="138" t="s">
        <v>221</v>
      </c>
      <c r="E443" s="139" t="s">
        <v>317</v>
      </c>
      <c r="F443" s="140" t="s">
        <v>318</v>
      </c>
      <c r="G443" s="141" t="s">
        <v>319</v>
      </c>
      <c r="H443" s="142">
        <v>149.65199999999999</v>
      </c>
      <c r="I443" s="143"/>
      <c r="J443" s="144">
        <f>ROUND(I443*H443,2)</f>
        <v>0</v>
      </c>
      <c r="K443" s="140" t="s">
        <v>225</v>
      </c>
      <c r="L443" s="33"/>
      <c r="M443" s="145" t="s">
        <v>1</v>
      </c>
      <c r="N443" s="146" t="s">
        <v>52</v>
      </c>
      <c r="P443" s="147">
        <f>O443*H443</f>
        <v>0</v>
      </c>
      <c r="Q443" s="147">
        <v>0</v>
      </c>
      <c r="R443" s="147">
        <f>Q443*H443</f>
        <v>0</v>
      </c>
      <c r="S443" s="147">
        <v>0</v>
      </c>
      <c r="T443" s="148">
        <f>S443*H443</f>
        <v>0</v>
      </c>
      <c r="AR443" s="149" t="s">
        <v>226</v>
      </c>
      <c r="AT443" s="149" t="s">
        <v>221</v>
      </c>
      <c r="AU443" s="149" t="s">
        <v>96</v>
      </c>
      <c r="AY443" s="17" t="s">
        <v>219</v>
      </c>
      <c r="BE443" s="150">
        <f>IF(N443="základní",J443,0)</f>
        <v>0</v>
      </c>
      <c r="BF443" s="150">
        <f>IF(N443="snížená",J443,0)</f>
        <v>0</v>
      </c>
      <c r="BG443" s="150">
        <f>IF(N443="zákl. přenesená",J443,0)</f>
        <v>0</v>
      </c>
      <c r="BH443" s="150">
        <f>IF(N443="sníž. přenesená",J443,0)</f>
        <v>0</v>
      </c>
      <c r="BI443" s="150">
        <f>IF(N443="nulová",J443,0)</f>
        <v>0</v>
      </c>
      <c r="BJ443" s="17" t="s">
        <v>94</v>
      </c>
      <c r="BK443" s="150">
        <f>ROUND(I443*H443,2)</f>
        <v>0</v>
      </c>
      <c r="BL443" s="17" t="s">
        <v>226</v>
      </c>
      <c r="BM443" s="149" t="s">
        <v>1832</v>
      </c>
    </row>
    <row r="444" spans="2:65" s="14" customFormat="1" ht="11.25">
      <c r="B444" s="165"/>
      <c r="D444" s="152" t="s">
        <v>228</v>
      </c>
      <c r="E444" s="166" t="s">
        <v>1</v>
      </c>
      <c r="F444" s="167" t="s">
        <v>1833</v>
      </c>
      <c r="H444" s="168">
        <v>149.65199999999999</v>
      </c>
      <c r="I444" s="169"/>
      <c r="L444" s="165"/>
      <c r="M444" s="170"/>
      <c r="T444" s="171"/>
      <c r="AT444" s="166" t="s">
        <v>228</v>
      </c>
      <c r="AU444" s="166" t="s">
        <v>96</v>
      </c>
      <c r="AV444" s="14" t="s">
        <v>96</v>
      </c>
      <c r="AW444" s="14" t="s">
        <v>42</v>
      </c>
      <c r="AX444" s="14" t="s">
        <v>94</v>
      </c>
      <c r="AY444" s="166" t="s">
        <v>219</v>
      </c>
    </row>
    <row r="445" spans="2:65" s="1" customFormat="1" ht="24.2" customHeight="1">
      <c r="B445" s="33"/>
      <c r="C445" s="138" t="s">
        <v>523</v>
      </c>
      <c r="D445" s="138" t="s">
        <v>221</v>
      </c>
      <c r="E445" s="139" t="s">
        <v>744</v>
      </c>
      <c r="F445" s="140" t="s">
        <v>745</v>
      </c>
      <c r="G445" s="141" t="s">
        <v>319</v>
      </c>
      <c r="H445" s="142">
        <v>400.05799999999999</v>
      </c>
      <c r="I445" s="143"/>
      <c r="J445" s="144">
        <f>ROUND(I445*H445,2)</f>
        <v>0</v>
      </c>
      <c r="K445" s="140" t="s">
        <v>225</v>
      </c>
      <c r="L445" s="33"/>
      <c r="M445" s="145" t="s">
        <v>1</v>
      </c>
      <c r="N445" s="146" t="s">
        <v>52</v>
      </c>
      <c r="P445" s="147">
        <f>O445*H445</f>
        <v>0</v>
      </c>
      <c r="Q445" s="147">
        <v>0</v>
      </c>
      <c r="R445" s="147">
        <f>Q445*H445</f>
        <v>0</v>
      </c>
      <c r="S445" s="147">
        <v>0</v>
      </c>
      <c r="T445" s="148">
        <f>S445*H445</f>
        <v>0</v>
      </c>
      <c r="AR445" s="149" t="s">
        <v>226</v>
      </c>
      <c r="AT445" s="149" t="s">
        <v>221</v>
      </c>
      <c r="AU445" s="149" t="s">
        <v>96</v>
      </c>
      <c r="AY445" s="17" t="s">
        <v>219</v>
      </c>
      <c r="BE445" s="150">
        <f>IF(N445="základní",J445,0)</f>
        <v>0</v>
      </c>
      <c r="BF445" s="150">
        <f>IF(N445="snížená",J445,0)</f>
        <v>0</v>
      </c>
      <c r="BG445" s="150">
        <f>IF(N445="zákl. přenesená",J445,0)</f>
        <v>0</v>
      </c>
      <c r="BH445" s="150">
        <f>IF(N445="sníž. přenesená",J445,0)</f>
        <v>0</v>
      </c>
      <c r="BI445" s="150">
        <f>IF(N445="nulová",J445,0)</f>
        <v>0</v>
      </c>
      <c r="BJ445" s="17" t="s">
        <v>94</v>
      </c>
      <c r="BK445" s="150">
        <f>ROUND(I445*H445,2)</f>
        <v>0</v>
      </c>
      <c r="BL445" s="17" t="s">
        <v>226</v>
      </c>
      <c r="BM445" s="149" t="s">
        <v>1834</v>
      </c>
    </row>
    <row r="446" spans="2:65" s="12" customFormat="1" ht="11.25">
      <c r="B446" s="151"/>
      <c r="D446" s="152" t="s">
        <v>228</v>
      </c>
      <c r="E446" s="153" t="s">
        <v>1</v>
      </c>
      <c r="F446" s="154" t="s">
        <v>1835</v>
      </c>
      <c r="H446" s="153" t="s">
        <v>1</v>
      </c>
      <c r="I446" s="155"/>
      <c r="L446" s="151"/>
      <c r="M446" s="156"/>
      <c r="T446" s="157"/>
      <c r="AT446" s="153" t="s">
        <v>228</v>
      </c>
      <c r="AU446" s="153" t="s">
        <v>96</v>
      </c>
      <c r="AV446" s="12" t="s">
        <v>94</v>
      </c>
      <c r="AW446" s="12" t="s">
        <v>42</v>
      </c>
      <c r="AX446" s="12" t="s">
        <v>87</v>
      </c>
      <c r="AY446" s="153" t="s">
        <v>219</v>
      </c>
    </row>
    <row r="447" spans="2:65" s="14" customFormat="1" ht="11.25">
      <c r="B447" s="165"/>
      <c r="D447" s="152" t="s">
        <v>228</v>
      </c>
      <c r="E447" s="166" t="s">
        <v>1</v>
      </c>
      <c r="F447" s="167" t="s">
        <v>1836</v>
      </c>
      <c r="H447" s="168">
        <v>400.05799999999999</v>
      </c>
      <c r="I447" s="169"/>
      <c r="L447" s="165"/>
      <c r="M447" s="170"/>
      <c r="T447" s="171"/>
      <c r="AT447" s="166" t="s">
        <v>228</v>
      </c>
      <c r="AU447" s="166" t="s">
        <v>96</v>
      </c>
      <c r="AV447" s="14" t="s">
        <v>96</v>
      </c>
      <c r="AW447" s="14" t="s">
        <v>42</v>
      </c>
      <c r="AX447" s="14" t="s">
        <v>94</v>
      </c>
      <c r="AY447" s="166" t="s">
        <v>219</v>
      </c>
    </row>
    <row r="448" spans="2:65" s="1" customFormat="1" ht="37.9" customHeight="1">
      <c r="B448" s="33"/>
      <c r="C448" s="138" t="s">
        <v>531</v>
      </c>
      <c r="D448" s="138" t="s">
        <v>221</v>
      </c>
      <c r="E448" s="139" t="s">
        <v>324</v>
      </c>
      <c r="F448" s="140" t="s">
        <v>325</v>
      </c>
      <c r="G448" s="141" t="s">
        <v>319</v>
      </c>
      <c r="H448" s="142">
        <v>9.2949999999999999</v>
      </c>
      <c r="I448" s="143"/>
      <c r="J448" s="144">
        <f>ROUND(I448*H448,2)</f>
        <v>0</v>
      </c>
      <c r="K448" s="140" t="s">
        <v>225</v>
      </c>
      <c r="L448" s="33"/>
      <c r="M448" s="145" t="s">
        <v>1</v>
      </c>
      <c r="N448" s="146" t="s">
        <v>52</v>
      </c>
      <c r="P448" s="147">
        <f>O448*H448</f>
        <v>0</v>
      </c>
      <c r="Q448" s="147">
        <v>0</v>
      </c>
      <c r="R448" s="147">
        <f>Q448*H448</f>
        <v>0</v>
      </c>
      <c r="S448" s="147">
        <v>0</v>
      </c>
      <c r="T448" s="148">
        <f>S448*H448</f>
        <v>0</v>
      </c>
      <c r="AR448" s="149" t="s">
        <v>226</v>
      </c>
      <c r="AT448" s="149" t="s">
        <v>221</v>
      </c>
      <c r="AU448" s="149" t="s">
        <v>96</v>
      </c>
      <c r="AY448" s="17" t="s">
        <v>219</v>
      </c>
      <c r="BE448" s="150">
        <f>IF(N448="základní",J448,0)</f>
        <v>0</v>
      </c>
      <c r="BF448" s="150">
        <f>IF(N448="snížená",J448,0)</f>
        <v>0</v>
      </c>
      <c r="BG448" s="150">
        <f>IF(N448="zákl. přenesená",J448,0)</f>
        <v>0</v>
      </c>
      <c r="BH448" s="150">
        <f>IF(N448="sníž. přenesená",J448,0)</f>
        <v>0</v>
      </c>
      <c r="BI448" s="150">
        <f>IF(N448="nulová",J448,0)</f>
        <v>0</v>
      </c>
      <c r="BJ448" s="17" t="s">
        <v>94</v>
      </c>
      <c r="BK448" s="150">
        <f>ROUND(I448*H448,2)</f>
        <v>0</v>
      </c>
      <c r="BL448" s="17" t="s">
        <v>226</v>
      </c>
      <c r="BM448" s="149" t="s">
        <v>1837</v>
      </c>
    </row>
    <row r="449" spans="2:65" s="12" customFormat="1" ht="22.5">
      <c r="B449" s="151"/>
      <c r="D449" s="152" t="s">
        <v>228</v>
      </c>
      <c r="E449" s="153" t="s">
        <v>1</v>
      </c>
      <c r="F449" s="154" t="s">
        <v>1838</v>
      </c>
      <c r="H449" s="153" t="s">
        <v>1</v>
      </c>
      <c r="I449" s="155"/>
      <c r="L449" s="151"/>
      <c r="M449" s="156"/>
      <c r="T449" s="157"/>
      <c r="AT449" s="153" t="s">
        <v>228</v>
      </c>
      <c r="AU449" s="153" t="s">
        <v>96</v>
      </c>
      <c r="AV449" s="12" t="s">
        <v>94</v>
      </c>
      <c r="AW449" s="12" t="s">
        <v>42</v>
      </c>
      <c r="AX449" s="12" t="s">
        <v>87</v>
      </c>
      <c r="AY449" s="153" t="s">
        <v>219</v>
      </c>
    </row>
    <row r="450" spans="2:65" s="14" customFormat="1" ht="11.25">
      <c r="B450" s="165"/>
      <c r="D450" s="152" t="s">
        <v>228</v>
      </c>
      <c r="E450" s="166" t="s">
        <v>1</v>
      </c>
      <c r="F450" s="167" t="s">
        <v>1839</v>
      </c>
      <c r="H450" s="168">
        <v>9.2949999999999999</v>
      </c>
      <c r="I450" s="169"/>
      <c r="L450" s="165"/>
      <c r="M450" s="170"/>
      <c r="T450" s="171"/>
      <c r="AT450" s="166" t="s">
        <v>228</v>
      </c>
      <c r="AU450" s="166" t="s">
        <v>96</v>
      </c>
      <c r="AV450" s="14" t="s">
        <v>96</v>
      </c>
      <c r="AW450" s="14" t="s">
        <v>42</v>
      </c>
      <c r="AX450" s="14" t="s">
        <v>94</v>
      </c>
      <c r="AY450" s="166" t="s">
        <v>219</v>
      </c>
    </row>
    <row r="451" spans="2:65" s="1" customFormat="1" ht="16.5" customHeight="1">
      <c r="B451" s="33"/>
      <c r="C451" s="138" t="s">
        <v>537</v>
      </c>
      <c r="D451" s="138" t="s">
        <v>221</v>
      </c>
      <c r="E451" s="139" t="s">
        <v>346</v>
      </c>
      <c r="F451" s="140" t="s">
        <v>347</v>
      </c>
      <c r="G451" s="141" t="s">
        <v>272</v>
      </c>
      <c r="H451" s="142">
        <v>290.31900000000002</v>
      </c>
      <c r="I451" s="143"/>
      <c r="J451" s="144">
        <f>ROUND(I451*H451,2)</f>
        <v>0</v>
      </c>
      <c r="K451" s="140" t="s">
        <v>254</v>
      </c>
      <c r="L451" s="33"/>
      <c r="M451" s="145" t="s">
        <v>1</v>
      </c>
      <c r="N451" s="146" t="s">
        <v>52</v>
      </c>
      <c r="P451" s="147">
        <f>O451*H451</f>
        <v>0</v>
      </c>
      <c r="Q451" s="147">
        <v>0</v>
      </c>
      <c r="R451" s="147">
        <f>Q451*H451</f>
        <v>0</v>
      </c>
      <c r="S451" s="147">
        <v>0</v>
      </c>
      <c r="T451" s="148">
        <f>S451*H451</f>
        <v>0</v>
      </c>
      <c r="AR451" s="149" t="s">
        <v>226</v>
      </c>
      <c r="AT451" s="149" t="s">
        <v>221</v>
      </c>
      <c r="AU451" s="149" t="s">
        <v>96</v>
      </c>
      <c r="AY451" s="17" t="s">
        <v>219</v>
      </c>
      <c r="BE451" s="150">
        <f>IF(N451="základní",J451,0)</f>
        <v>0</v>
      </c>
      <c r="BF451" s="150">
        <f>IF(N451="snížená",J451,0)</f>
        <v>0</v>
      </c>
      <c r="BG451" s="150">
        <f>IF(N451="zákl. přenesená",J451,0)</f>
        <v>0</v>
      </c>
      <c r="BH451" s="150">
        <f>IF(N451="sníž. přenesená",J451,0)</f>
        <v>0</v>
      </c>
      <c r="BI451" s="150">
        <f>IF(N451="nulová",J451,0)</f>
        <v>0</v>
      </c>
      <c r="BJ451" s="17" t="s">
        <v>94</v>
      </c>
      <c r="BK451" s="150">
        <f>ROUND(I451*H451,2)</f>
        <v>0</v>
      </c>
      <c r="BL451" s="17" t="s">
        <v>226</v>
      </c>
      <c r="BM451" s="149" t="s">
        <v>1840</v>
      </c>
    </row>
    <row r="452" spans="2:65" s="1" customFormat="1" ht="11.25">
      <c r="B452" s="33"/>
      <c r="D452" s="179" t="s">
        <v>256</v>
      </c>
      <c r="F452" s="180" t="s">
        <v>349</v>
      </c>
      <c r="I452" s="181"/>
      <c r="L452" s="33"/>
      <c r="M452" s="182"/>
      <c r="T452" s="57"/>
      <c r="AT452" s="17" t="s">
        <v>256</v>
      </c>
      <c r="AU452" s="17" t="s">
        <v>96</v>
      </c>
    </row>
    <row r="453" spans="2:65" s="12" customFormat="1" ht="11.25">
      <c r="B453" s="151"/>
      <c r="D453" s="152" t="s">
        <v>228</v>
      </c>
      <c r="E453" s="153" t="s">
        <v>1</v>
      </c>
      <c r="F453" s="154" t="s">
        <v>1841</v>
      </c>
      <c r="H453" s="153" t="s">
        <v>1</v>
      </c>
      <c r="I453" s="155"/>
      <c r="L453" s="151"/>
      <c r="M453" s="156"/>
      <c r="T453" s="157"/>
      <c r="AT453" s="153" t="s">
        <v>228</v>
      </c>
      <c r="AU453" s="153" t="s">
        <v>96</v>
      </c>
      <c r="AV453" s="12" t="s">
        <v>94</v>
      </c>
      <c r="AW453" s="12" t="s">
        <v>42</v>
      </c>
      <c r="AX453" s="12" t="s">
        <v>87</v>
      </c>
      <c r="AY453" s="153" t="s">
        <v>219</v>
      </c>
    </row>
    <row r="454" spans="2:65" s="14" customFormat="1" ht="11.25">
      <c r="B454" s="165"/>
      <c r="D454" s="152" t="s">
        <v>228</v>
      </c>
      <c r="E454" s="166" t="s">
        <v>1</v>
      </c>
      <c r="F454" s="167" t="s">
        <v>1506</v>
      </c>
      <c r="H454" s="168">
        <v>7.15</v>
      </c>
      <c r="I454" s="169"/>
      <c r="L454" s="165"/>
      <c r="M454" s="170"/>
      <c r="T454" s="171"/>
      <c r="AT454" s="166" t="s">
        <v>228</v>
      </c>
      <c r="AU454" s="166" t="s">
        <v>96</v>
      </c>
      <c r="AV454" s="14" t="s">
        <v>96</v>
      </c>
      <c r="AW454" s="14" t="s">
        <v>42</v>
      </c>
      <c r="AX454" s="14" t="s">
        <v>87</v>
      </c>
      <c r="AY454" s="166" t="s">
        <v>219</v>
      </c>
    </row>
    <row r="455" spans="2:65" s="12" customFormat="1" ht="11.25">
      <c r="B455" s="151"/>
      <c r="D455" s="152" t="s">
        <v>228</v>
      </c>
      <c r="E455" s="153" t="s">
        <v>1</v>
      </c>
      <c r="F455" s="154" t="s">
        <v>750</v>
      </c>
      <c r="H455" s="153" t="s">
        <v>1</v>
      </c>
      <c r="I455" s="155"/>
      <c r="L455" s="151"/>
      <c r="M455" s="156"/>
      <c r="T455" s="157"/>
      <c r="AT455" s="153" t="s">
        <v>228</v>
      </c>
      <c r="AU455" s="153" t="s">
        <v>96</v>
      </c>
      <c r="AV455" s="12" t="s">
        <v>94</v>
      </c>
      <c r="AW455" s="12" t="s">
        <v>42</v>
      </c>
      <c r="AX455" s="12" t="s">
        <v>87</v>
      </c>
      <c r="AY455" s="153" t="s">
        <v>219</v>
      </c>
    </row>
    <row r="456" spans="2:65" s="14" customFormat="1" ht="11.25">
      <c r="B456" s="165"/>
      <c r="D456" s="152" t="s">
        <v>228</v>
      </c>
      <c r="E456" s="166" t="s">
        <v>1</v>
      </c>
      <c r="F456" s="167" t="s">
        <v>1517</v>
      </c>
      <c r="H456" s="168">
        <v>83.14</v>
      </c>
      <c r="I456" s="169"/>
      <c r="L456" s="165"/>
      <c r="M456" s="170"/>
      <c r="T456" s="171"/>
      <c r="AT456" s="166" t="s">
        <v>228</v>
      </c>
      <c r="AU456" s="166" t="s">
        <v>96</v>
      </c>
      <c r="AV456" s="14" t="s">
        <v>96</v>
      </c>
      <c r="AW456" s="14" t="s">
        <v>42</v>
      </c>
      <c r="AX456" s="14" t="s">
        <v>87</v>
      </c>
      <c r="AY456" s="166" t="s">
        <v>219</v>
      </c>
    </row>
    <row r="457" spans="2:65" s="14" customFormat="1" ht="11.25">
      <c r="B457" s="165"/>
      <c r="D457" s="152" t="s">
        <v>228</v>
      </c>
      <c r="E457" s="166" t="s">
        <v>1</v>
      </c>
      <c r="F457" s="167" t="s">
        <v>1514</v>
      </c>
      <c r="H457" s="168">
        <v>200.029</v>
      </c>
      <c r="I457" s="169"/>
      <c r="L457" s="165"/>
      <c r="M457" s="170"/>
      <c r="T457" s="171"/>
      <c r="AT457" s="166" t="s">
        <v>228</v>
      </c>
      <c r="AU457" s="166" t="s">
        <v>96</v>
      </c>
      <c r="AV457" s="14" t="s">
        <v>96</v>
      </c>
      <c r="AW457" s="14" t="s">
        <v>42</v>
      </c>
      <c r="AX457" s="14" t="s">
        <v>87</v>
      </c>
      <c r="AY457" s="166" t="s">
        <v>219</v>
      </c>
    </row>
    <row r="458" spans="2:65" s="15" customFormat="1" ht="11.25">
      <c r="B458" s="172"/>
      <c r="D458" s="152" t="s">
        <v>228</v>
      </c>
      <c r="E458" s="173" t="s">
        <v>1</v>
      </c>
      <c r="F458" s="174" t="s">
        <v>262</v>
      </c>
      <c r="H458" s="175">
        <v>290.31900000000002</v>
      </c>
      <c r="I458" s="176"/>
      <c r="L458" s="172"/>
      <c r="M458" s="177"/>
      <c r="T458" s="178"/>
      <c r="AT458" s="173" t="s">
        <v>228</v>
      </c>
      <c r="AU458" s="173" t="s">
        <v>96</v>
      </c>
      <c r="AV458" s="15" t="s">
        <v>226</v>
      </c>
      <c r="AW458" s="15" t="s">
        <v>42</v>
      </c>
      <c r="AX458" s="15" t="s">
        <v>94</v>
      </c>
      <c r="AY458" s="173" t="s">
        <v>219</v>
      </c>
    </row>
    <row r="459" spans="2:65" s="1" customFormat="1" ht="16.5" customHeight="1">
      <c r="B459" s="33"/>
      <c r="C459" s="138" t="s">
        <v>544</v>
      </c>
      <c r="D459" s="138" t="s">
        <v>221</v>
      </c>
      <c r="E459" s="139" t="s">
        <v>1262</v>
      </c>
      <c r="F459" s="140" t="s">
        <v>1263</v>
      </c>
      <c r="G459" s="141" t="s">
        <v>224</v>
      </c>
      <c r="H459" s="142">
        <v>1042.7049999999999</v>
      </c>
      <c r="I459" s="143"/>
      <c r="J459" s="144">
        <f>ROUND(I459*H459,2)</f>
        <v>0</v>
      </c>
      <c r="K459" s="140" t="s">
        <v>254</v>
      </c>
      <c r="L459" s="33"/>
      <c r="M459" s="145" t="s">
        <v>1</v>
      </c>
      <c r="N459" s="146" t="s">
        <v>52</v>
      </c>
      <c r="P459" s="147">
        <f>O459*H459</f>
        <v>0</v>
      </c>
      <c r="Q459" s="147">
        <v>0</v>
      </c>
      <c r="R459" s="147">
        <f>Q459*H459</f>
        <v>0</v>
      </c>
      <c r="S459" s="147">
        <v>0</v>
      </c>
      <c r="T459" s="148">
        <f>S459*H459</f>
        <v>0</v>
      </c>
      <c r="AR459" s="149" t="s">
        <v>226</v>
      </c>
      <c r="AT459" s="149" t="s">
        <v>221</v>
      </c>
      <c r="AU459" s="149" t="s">
        <v>96</v>
      </c>
      <c r="AY459" s="17" t="s">
        <v>219</v>
      </c>
      <c r="BE459" s="150">
        <f>IF(N459="základní",J459,0)</f>
        <v>0</v>
      </c>
      <c r="BF459" s="150">
        <f>IF(N459="snížená",J459,0)</f>
        <v>0</v>
      </c>
      <c r="BG459" s="150">
        <f>IF(N459="zákl. přenesená",J459,0)</f>
        <v>0</v>
      </c>
      <c r="BH459" s="150">
        <f>IF(N459="sníž. přenesená",J459,0)</f>
        <v>0</v>
      </c>
      <c r="BI459" s="150">
        <f>IF(N459="nulová",J459,0)</f>
        <v>0</v>
      </c>
      <c r="BJ459" s="17" t="s">
        <v>94</v>
      </c>
      <c r="BK459" s="150">
        <f>ROUND(I459*H459,2)</f>
        <v>0</v>
      </c>
      <c r="BL459" s="17" t="s">
        <v>226</v>
      </c>
      <c r="BM459" s="149" t="s">
        <v>1842</v>
      </c>
    </row>
    <row r="460" spans="2:65" s="1" customFormat="1" ht="11.25">
      <c r="B460" s="33"/>
      <c r="D460" s="179" t="s">
        <v>256</v>
      </c>
      <c r="F460" s="180" t="s">
        <v>1265</v>
      </c>
      <c r="I460" s="181"/>
      <c r="L460" s="33"/>
      <c r="M460" s="182"/>
      <c r="T460" s="57"/>
      <c r="AT460" s="17" t="s">
        <v>256</v>
      </c>
      <c r="AU460" s="17" t="s">
        <v>96</v>
      </c>
    </row>
    <row r="461" spans="2:65" s="12" customFormat="1" ht="11.25">
      <c r="B461" s="151"/>
      <c r="D461" s="152" t="s">
        <v>228</v>
      </c>
      <c r="E461" s="153" t="s">
        <v>1</v>
      </c>
      <c r="F461" s="154" t="s">
        <v>1843</v>
      </c>
      <c r="H461" s="153" t="s">
        <v>1</v>
      </c>
      <c r="I461" s="155"/>
      <c r="L461" s="151"/>
      <c r="M461" s="156"/>
      <c r="T461" s="157"/>
      <c r="AT461" s="153" t="s">
        <v>228</v>
      </c>
      <c r="AU461" s="153" t="s">
        <v>96</v>
      </c>
      <c r="AV461" s="12" t="s">
        <v>94</v>
      </c>
      <c r="AW461" s="12" t="s">
        <v>42</v>
      </c>
      <c r="AX461" s="12" t="s">
        <v>87</v>
      </c>
      <c r="AY461" s="153" t="s">
        <v>219</v>
      </c>
    </row>
    <row r="462" spans="2:65" s="14" customFormat="1" ht="11.25">
      <c r="B462" s="165"/>
      <c r="D462" s="152" t="s">
        <v>228</v>
      </c>
      <c r="E462" s="166" t="s">
        <v>1</v>
      </c>
      <c r="F462" s="167" t="s">
        <v>1844</v>
      </c>
      <c r="H462" s="168">
        <v>302</v>
      </c>
      <c r="I462" s="169"/>
      <c r="L462" s="165"/>
      <c r="M462" s="170"/>
      <c r="T462" s="171"/>
      <c r="AT462" s="166" t="s">
        <v>228</v>
      </c>
      <c r="AU462" s="166" t="s">
        <v>96</v>
      </c>
      <c r="AV462" s="14" t="s">
        <v>96</v>
      </c>
      <c r="AW462" s="14" t="s">
        <v>42</v>
      </c>
      <c r="AX462" s="14" t="s">
        <v>87</v>
      </c>
      <c r="AY462" s="166" t="s">
        <v>219</v>
      </c>
    </row>
    <row r="463" spans="2:65" s="14" customFormat="1" ht="11.25">
      <c r="B463" s="165"/>
      <c r="D463" s="152" t="s">
        <v>228</v>
      </c>
      <c r="E463" s="166" t="s">
        <v>1</v>
      </c>
      <c r="F463" s="167" t="s">
        <v>1845</v>
      </c>
      <c r="H463" s="168">
        <v>19</v>
      </c>
      <c r="I463" s="169"/>
      <c r="L463" s="165"/>
      <c r="M463" s="170"/>
      <c r="T463" s="171"/>
      <c r="AT463" s="166" t="s">
        <v>228</v>
      </c>
      <c r="AU463" s="166" t="s">
        <v>96</v>
      </c>
      <c r="AV463" s="14" t="s">
        <v>96</v>
      </c>
      <c r="AW463" s="14" t="s">
        <v>42</v>
      </c>
      <c r="AX463" s="14" t="s">
        <v>87</v>
      </c>
      <c r="AY463" s="166" t="s">
        <v>219</v>
      </c>
    </row>
    <row r="464" spans="2:65" s="14" customFormat="1" ht="11.25">
      <c r="B464" s="165"/>
      <c r="D464" s="152" t="s">
        <v>228</v>
      </c>
      <c r="E464" s="166" t="s">
        <v>1</v>
      </c>
      <c r="F464" s="167" t="s">
        <v>1846</v>
      </c>
      <c r="H464" s="168">
        <v>345</v>
      </c>
      <c r="I464" s="169"/>
      <c r="L464" s="165"/>
      <c r="M464" s="170"/>
      <c r="T464" s="171"/>
      <c r="AT464" s="166" t="s">
        <v>228</v>
      </c>
      <c r="AU464" s="166" t="s">
        <v>96</v>
      </c>
      <c r="AV464" s="14" t="s">
        <v>96</v>
      </c>
      <c r="AW464" s="14" t="s">
        <v>42</v>
      </c>
      <c r="AX464" s="14" t="s">
        <v>87</v>
      </c>
      <c r="AY464" s="166" t="s">
        <v>219</v>
      </c>
    </row>
    <row r="465" spans="2:65" s="14" customFormat="1" ht="11.25">
      <c r="B465" s="165"/>
      <c r="D465" s="152" t="s">
        <v>228</v>
      </c>
      <c r="E465" s="166" t="s">
        <v>1</v>
      </c>
      <c r="F465" s="167" t="s">
        <v>1847</v>
      </c>
      <c r="H465" s="168">
        <v>82</v>
      </c>
      <c r="I465" s="169"/>
      <c r="L465" s="165"/>
      <c r="M465" s="170"/>
      <c r="T465" s="171"/>
      <c r="AT465" s="166" t="s">
        <v>228</v>
      </c>
      <c r="AU465" s="166" t="s">
        <v>96</v>
      </c>
      <c r="AV465" s="14" t="s">
        <v>96</v>
      </c>
      <c r="AW465" s="14" t="s">
        <v>42</v>
      </c>
      <c r="AX465" s="14" t="s">
        <v>87</v>
      </c>
      <c r="AY465" s="166" t="s">
        <v>219</v>
      </c>
    </row>
    <row r="466" spans="2:65" s="14" customFormat="1" ht="11.25">
      <c r="B466" s="165"/>
      <c r="D466" s="152" t="s">
        <v>228</v>
      </c>
      <c r="E466" s="166" t="s">
        <v>1</v>
      </c>
      <c r="F466" s="167" t="s">
        <v>1848</v>
      </c>
      <c r="H466" s="168">
        <v>45</v>
      </c>
      <c r="I466" s="169"/>
      <c r="L466" s="165"/>
      <c r="M466" s="170"/>
      <c r="T466" s="171"/>
      <c r="AT466" s="166" t="s">
        <v>228</v>
      </c>
      <c r="AU466" s="166" t="s">
        <v>96</v>
      </c>
      <c r="AV466" s="14" t="s">
        <v>96</v>
      </c>
      <c r="AW466" s="14" t="s">
        <v>42</v>
      </c>
      <c r="AX466" s="14" t="s">
        <v>87</v>
      </c>
      <c r="AY466" s="166" t="s">
        <v>219</v>
      </c>
    </row>
    <row r="467" spans="2:65" s="14" customFormat="1" ht="11.25">
      <c r="B467" s="165"/>
      <c r="D467" s="152" t="s">
        <v>228</v>
      </c>
      <c r="E467" s="166" t="s">
        <v>1</v>
      </c>
      <c r="F467" s="167" t="s">
        <v>1849</v>
      </c>
      <c r="H467" s="168">
        <v>30</v>
      </c>
      <c r="I467" s="169"/>
      <c r="L467" s="165"/>
      <c r="M467" s="170"/>
      <c r="T467" s="171"/>
      <c r="AT467" s="166" t="s">
        <v>228</v>
      </c>
      <c r="AU467" s="166" t="s">
        <v>96</v>
      </c>
      <c r="AV467" s="14" t="s">
        <v>96</v>
      </c>
      <c r="AW467" s="14" t="s">
        <v>42</v>
      </c>
      <c r="AX467" s="14" t="s">
        <v>87</v>
      </c>
      <c r="AY467" s="166" t="s">
        <v>219</v>
      </c>
    </row>
    <row r="468" spans="2:65" s="14" customFormat="1" ht="11.25">
      <c r="B468" s="165"/>
      <c r="D468" s="152" t="s">
        <v>228</v>
      </c>
      <c r="E468" s="166" t="s">
        <v>1</v>
      </c>
      <c r="F468" s="167" t="s">
        <v>1850</v>
      </c>
      <c r="H468" s="168">
        <v>150</v>
      </c>
      <c r="I468" s="169"/>
      <c r="L468" s="165"/>
      <c r="M468" s="170"/>
      <c r="T468" s="171"/>
      <c r="AT468" s="166" t="s">
        <v>228</v>
      </c>
      <c r="AU468" s="166" t="s">
        <v>96</v>
      </c>
      <c r="AV468" s="14" t="s">
        <v>96</v>
      </c>
      <c r="AW468" s="14" t="s">
        <v>42</v>
      </c>
      <c r="AX468" s="14" t="s">
        <v>87</v>
      </c>
      <c r="AY468" s="166" t="s">
        <v>219</v>
      </c>
    </row>
    <row r="469" spans="2:65" s="14" customFormat="1" ht="11.25">
      <c r="B469" s="165"/>
      <c r="D469" s="152" t="s">
        <v>228</v>
      </c>
      <c r="E469" s="166" t="s">
        <v>1</v>
      </c>
      <c r="F469" s="167" t="s">
        <v>1851</v>
      </c>
      <c r="H469" s="168">
        <v>46.365000000000002</v>
      </c>
      <c r="I469" s="169"/>
      <c r="L469" s="165"/>
      <c r="M469" s="170"/>
      <c r="T469" s="171"/>
      <c r="AT469" s="166" t="s">
        <v>228</v>
      </c>
      <c r="AU469" s="166" t="s">
        <v>96</v>
      </c>
      <c r="AV469" s="14" t="s">
        <v>96</v>
      </c>
      <c r="AW469" s="14" t="s">
        <v>42</v>
      </c>
      <c r="AX469" s="14" t="s">
        <v>87</v>
      </c>
      <c r="AY469" s="166" t="s">
        <v>219</v>
      </c>
    </row>
    <row r="470" spans="2:65" s="14" customFormat="1" ht="11.25">
      <c r="B470" s="165"/>
      <c r="D470" s="152" t="s">
        <v>228</v>
      </c>
      <c r="E470" s="166" t="s">
        <v>1</v>
      </c>
      <c r="F470" s="167" t="s">
        <v>1852</v>
      </c>
      <c r="H470" s="168">
        <v>23.34</v>
      </c>
      <c r="I470" s="169"/>
      <c r="L470" s="165"/>
      <c r="M470" s="170"/>
      <c r="T470" s="171"/>
      <c r="AT470" s="166" t="s">
        <v>228</v>
      </c>
      <c r="AU470" s="166" t="s">
        <v>96</v>
      </c>
      <c r="AV470" s="14" t="s">
        <v>96</v>
      </c>
      <c r="AW470" s="14" t="s">
        <v>42</v>
      </c>
      <c r="AX470" s="14" t="s">
        <v>87</v>
      </c>
      <c r="AY470" s="166" t="s">
        <v>219</v>
      </c>
    </row>
    <row r="471" spans="2:65" s="14" customFormat="1" ht="11.25">
      <c r="B471" s="165"/>
      <c r="D471" s="152" t="s">
        <v>228</v>
      </c>
      <c r="E471" s="166" t="s">
        <v>1</v>
      </c>
      <c r="F471" s="167" t="s">
        <v>1853</v>
      </c>
      <c r="H471" s="168">
        <v>0</v>
      </c>
      <c r="I471" s="169"/>
      <c r="L471" s="165"/>
      <c r="M471" s="170"/>
      <c r="T471" s="171"/>
      <c r="AT471" s="166" t="s">
        <v>228</v>
      </c>
      <c r="AU471" s="166" t="s">
        <v>96</v>
      </c>
      <c r="AV471" s="14" t="s">
        <v>96</v>
      </c>
      <c r="AW471" s="14" t="s">
        <v>42</v>
      </c>
      <c r="AX471" s="14" t="s">
        <v>87</v>
      </c>
      <c r="AY471" s="166" t="s">
        <v>219</v>
      </c>
    </row>
    <row r="472" spans="2:65" s="13" customFormat="1" ht="11.25">
      <c r="B472" s="158"/>
      <c r="D472" s="152" t="s">
        <v>228</v>
      </c>
      <c r="E472" s="159" t="s">
        <v>1</v>
      </c>
      <c r="F472" s="160" t="s">
        <v>242</v>
      </c>
      <c r="H472" s="161">
        <v>1042.7049999999999</v>
      </c>
      <c r="I472" s="162"/>
      <c r="L472" s="158"/>
      <c r="M472" s="163"/>
      <c r="T472" s="164"/>
      <c r="AT472" s="159" t="s">
        <v>228</v>
      </c>
      <c r="AU472" s="159" t="s">
        <v>96</v>
      </c>
      <c r="AV472" s="13" t="s">
        <v>236</v>
      </c>
      <c r="AW472" s="13" t="s">
        <v>42</v>
      </c>
      <c r="AX472" s="13" t="s">
        <v>87</v>
      </c>
      <c r="AY472" s="159" t="s">
        <v>219</v>
      </c>
    </row>
    <row r="473" spans="2:65" s="15" customFormat="1" ht="11.25">
      <c r="B473" s="172"/>
      <c r="D473" s="152" t="s">
        <v>228</v>
      </c>
      <c r="E473" s="173" t="s">
        <v>1</v>
      </c>
      <c r="F473" s="174" t="s">
        <v>262</v>
      </c>
      <c r="H473" s="175">
        <v>1042.7049999999999</v>
      </c>
      <c r="I473" s="176"/>
      <c r="L473" s="172"/>
      <c r="M473" s="177"/>
      <c r="T473" s="178"/>
      <c r="AT473" s="173" t="s">
        <v>228</v>
      </c>
      <c r="AU473" s="173" t="s">
        <v>96</v>
      </c>
      <c r="AV473" s="15" t="s">
        <v>226</v>
      </c>
      <c r="AW473" s="15" t="s">
        <v>42</v>
      </c>
      <c r="AX473" s="15" t="s">
        <v>94</v>
      </c>
      <c r="AY473" s="173" t="s">
        <v>219</v>
      </c>
    </row>
    <row r="474" spans="2:65" s="11" customFormat="1" ht="22.9" customHeight="1">
      <c r="B474" s="126"/>
      <c r="D474" s="127" t="s">
        <v>86</v>
      </c>
      <c r="E474" s="136" t="s">
        <v>1854</v>
      </c>
      <c r="F474" s="136" t="s">
        <v>1855</v>
      </c>
      <c r="I474" s="129"/>
      <c r="J474" s="137">
        <f>BK474</f>
        <v>0</v>
      </c>
      <c r="L474" s="126"/>
      <c r="M474" s="131"/>
      <c r="P474" s="132">
        <f>SUM(P475:P558)</f>
        <v>0</v>
      </c>
      <c r="R474" s="132">
        <f>SUM(R475:R558)</f>
        <v>0.60195599999999994</v>
      </c>
      <c r="T474" s="133">
        <f>SUM(T475:T558)</f>
        <v>0</v>
      </c>
      <c r="AR474" s="127" t="s">
        <v>94</v>
      </c>
      <c r="AT474" s="134" t="s">
        <v>86</v>
      </c>
      <c r="AU474" s="134" t="s">
        <v>94</v>
      </c>
      <c r="AY474" s="127" t="s">
        <v>219</v>
      </c>
      <c r="BK474" s="135">
        <f>SUM(BK475:BK558)</f>
        <v>0</v>
      </c>
    </row>
    <row r="475" spans="2:65" s="1" customFormat="1" ht="16.5" customHeight="1">
      <c r="B475" s="33"/>
      <c r="C475" s="138" t="s">
        <v>550</v>
      </c>
      <c r="D475" s="138" t="s">
        <v>221</v>
      </c>
      <c r="E475" s="139" t="s">
        <v>658</v>
      </c>
      <c r="F475" s="140" t="s">
        <v>659</v>
      </c>
      <c r="G475" s="141" t="s">
        <v>272</v>
      </c>
      <c r="H475" s="142">
        <v>19.655999999999999</v>
      </c>
      <c r="I475" s="143"/>
      <c r="J475" s="144">
        <f>ROUND(I475*H475,2)</f>
        <v>0</v>
      </c>
      <c r="K475" s="140" t="s">
        <v>254</v>
      </c>
      <c r="L475" s="33"/>
      <c r="M475" s="145" t="s">
        <v>1</v>
      </c>
      <c r="N475" s="146" t="s">
        <v>52</v>
      </c>
      <c r="P475" s="147">
        <f>O475*H475</f>
        <v>0</v>
      </c>
      <c r="Q475" s="147">
        <v>0</v>
      </c>
      <c r="R475" s="147">
        <f>Q475*H475</f>
        <v>0</v>
      </c>
      <c r="S475" s="147">
        <v>0</v>
      </c>
      <c r="T475" s="148">
        <f>S475*H475</f>
        <v>0</v>
      </c>
      <c r="AR475" s="149" t="s">
        <v>226</v>
      </c>
      <c r="AT475" s="149" t="s">
        <v>221</v>
      </c>
      <c r="AU475" s="149" t="s">
        <v>96</v>
      </c>
      <c r="AY475" s="17" t="s">
        <v>219</v>
      </c>
      <c r="BE475" s="150">
        <f>IF(N475="základní",J475,0)</f>
        <v>0</v>
      </c>
      <c r="BF475" s="150">
        <f>IF(N475="snížená",J475,0)</f>
        <v>0</v>
      </c>
      <c r="BG475" s="150">
        <f>IF(N475="zákl. přenesená",J475,0)</f>
        <v>0</v>
      </c>
      <c r="BH475" s="150">
        <f>IF(N475="sníž. přenesená",J475,0)</f>
        <v>0</v>
      </c>
      <c r="BI475" s="150">
        <f>IF(N475="nulová",J475,0)</f>
        <v>0</v>
      </c>
      <c r="BJ475" s="17" t="s">
        <v>94</v>
      </c>
      <c r="BK475" s="150">
        <f>ROUND(I475*H475,2)</f>
        <v>0</v>
      </c>
      <c r="BL475" s="17" t="s">
        <v>226</v>
      </c>
      <c r="BM475" s="149" t="s">
        <v>1856</v>
      </c>
    </row>
    <row r="476" spans="2:65" s="1" customFormat="1" ht="11.25">
      <c r="B476" s="33"/>
      <c r="D476" s="179" t="s">
        <v>256</v>
      </c>
      <c r="F476" s="180" t="s">
        <v>661</v>
      </c>
      <c r="I476" s="181"/>
      <c r="L476" s="33"/>
      <c r="M476" s="182"/>
      <c r="T476" s="57"/>
      <c r="AT476" s="17" t="s">
        <v>256</v>
      </c>
      <c r="AU476" s="17" t="s">
        <v>96</v>
      </c>
    </row>
    <row r="477" spans="2:65" s="12" customFormat="1" ht="11.25">
      <c r="B477" s="151"/>
      <c r="D477" s="152" t="s">
        <v>228</v>
      </c>
      <c r="E477" s="153" t="s">
        <v>1</v>
      </c>
      <c r="F477" s="154" t="s">
        <v>1857</v>
      </c>
      <c r="H477" s="153" t="s">
        <v>1</v>
      </c>
      <c r="I477" s="155"/>
      <c r="L477" s="151"/>
      <c r="M477" s="156"/>
      <c r="T477" s="157"/>
      <c r="AT477" s="153" t="s">
        <v>228</v>
      </c>
      <c r="AU477" s="153" t="s">
        <v>96</v>
      </c>
      <c r="AV477" s="12" t="s">
        <v>94</v>
      </c>
      <c r="AW477" s="12" t="s">
        <v>42</v>
      </c>
      <c r="AX477" s="12" t="s">
        <v>87</v>
      </c>
      <c r="AY477" s="153" t="s">
        <v>219</v>
      </c>
    </row>
    <row r="478" spans="2:65" s="12" customFormat="1" ht="11.25">
      <c r="B478" s="151"/>
      <c r="D478" s="152" t="s">
        <v>228</v>
      </c>
      <c r="E478" s="153" t="s">
        <v>1</v>
      </c>
      <c r="F478" s="154" t="s">
        <v>1858</v>
      </c>
      <c r="H478" s="153" t="s">
        <v>1</v>
      </c>
      <c r="I478" s="155"/>
      <c r="L478" s="151"/>
      <c r="M478" s="156"/>
      <c r="T478" s="157"/>
      <c r="AT478" s="153" t="s">
        <v>228</v>
      </c>
      <c r="AU478" s="153" t="s">
        <v>96</v>
      </c>
      <c r="AV478" s="12" t="s">
        <v>94</v>
      </c>
      <c r="AW478" s="12" t="s">
        <v>42</v>
      </c>
      <c r="AX478" s="12" t="s">
        <v>87</v>
      </c>
      <c r="AY478" s="153" t="s">
        <v>219</v>
      </c>
    </row>
    <row r="479" spans="2:65" s="12" customFormat="1" ht="11.25">
      <c r="B479" s="151"/>
      <c r="D479" s="152" t="s">
        <v>228</v>
      </c>
      <c r="E479" s="153" t="s">
        <v>1</v>
      </c>
      <c r="F479" s="154" t="s">
        <v>1859</v>
      </c>
      <c r="H479" s="153" t="s">
        <v>1</v>
      </c>
      <c r="I479" s="155"/>
      <c r="L479" s="151"/>
      <c r="M479" s="156"/>
      <c r="T479" s="157"/>
      <c r="AT479" s="153" t="s">
        <v>228</v>
      </c>
      <c r="AU479" s="153" t="s">
        <v>96</v>
      </c>
      <c r="AV479" s="12" t="s">
        <v>94</v>
      </c>
      <c r="AW479" s="12" t="s">
        <v>42</v>
      </c>
      <c r="AX479" s="12" t="s">
        <v>87</v>
      </c>
      <c r="AY479" s="153" t="s">
        <v>219</v>
      </c>
    </row>
    <row r="480" spans="2:65" s="12" customFormat="1" ht="11.25">
      <c r="B480" s="151"/>
      <c r="D480" s="152" t="s">
        <v>228</v>
      </c>
      <c r="E480" s="153" t="s">
        <v>1</v>
      </c>
      <c r="F480" s="154" t="s">
        <v>1860</v>
      </c>
      <c r="H480" s="153" t="s">
        <v>1</v>
      </c>
      <c r="I480" s="155"/>
      <c r="L480" s="151"/>
      <c r="M480" s="156"/>
      <c r="T480" s="157"/>
      <c r="AT480" s="153" t="s">
        <v>228</v>
      </c>
      <c r="AU480" s="153" t="s">
        <v>96</v>
      </c>
      <c r="AV480" s="12" t="s">
        <v>94</v>
      </c>
      <c r="AW480" s="12" t="s">
        <v>42</v>
      </c>
      <c r="AX480" s="12" t="s">
        <v>87</v>
      </c>
      <c r="AY480" s="153" t="s">
        <v>219</v>
      </c>
    </row>
    <row r="481" spans="2:65" s="14" customFormat="1" ht="11.25">
      <c r="B481" s="165"/>
      <c r="D481" s="152" t="s">
        <v>228</v>
      </c>
      <c r="E481" s="166" t="s">
        <v>1</v>
      </c>
      <c r="F481" s="167" t="s">
        <v>1861</v>
      </c>
      <c r="H481" s="168">
        <v>19.655999999999999</v>
      </c>
      <c r="I481" s="169"/>
      <c r="L481" s="165"/>
      <c r="M481" s="170"/>
      <c r="T481" s="171"/>
      <c r="AT481" s="166" t="s">
        <v>228</v>
      </c>
      <c r="AU481" s="166" t="s">
        <v>96</v>
      </c>
      <c r="AV481" s="14" t="s">
        <v>96</v>
      </c>
      <c r="AW481" s="14" t="s">
        <v>42</v>
      </c>
      <c r="AX481" s="14" t="s">
        <v>87</v>
      </c>
      <c r="AY481" s="166" t="s">
        <v>219</v>
      </c>
    </row>
    <row r="482" spans="2:65" s="15" customFormat="1" ht="11.25">
      <c r="B482" s="172"/>
      <c r="D482" s="152" t="s">
        <v>228</v>
      </c>
      <c r="E482" s="173" t="s">
        <v>1543</v>
      </c>
      <c r="F482" s="174" t="s">
        <v>262</v>
      </c>
      <c r="H482" s="175">
        <v>19.655999999999999</v>
      </c>
      <c r="I482" s="176"/>
      <c r="L482" s="172"/>
      <c r="M482" s="177"/>
      <c r="T482" s="178"/>
      <c r="AT482" s="173" t="s">
        <v>228</v>
      </c>
      <c r="AU482" s="173" t="s">
        <v>96</v>
      </c>
      <c r="AV482" s="15" t="s">
        <v>226</v>
      </c>
      <c r="AW482" s="15" t="s">
        <v>42</v>
      </c>
      <c r="AX482" s="15" t="s">
        <v>94</v>
      </c>
      <c r="AY482" s="173" t="s">
        <v>219</v>
      </c>
    </row>
    <row r="483" spans="2:65" s="1" customFormat="1" ht="24.2" customHeight="1">
      <c r="B483" s="33"/>
      <c r="C483" s="138" t="s">
        <v>556</v>
      </c>
      <c r="D483" s="138" t="s">
        <v>221</v>
      </c>
      <c r="E483" s="139" t="s">
        <v>669</v>
      </c>
      <c r="F483" s="140" t="s">
        <v>670</v>
      </c>
      <c r="G483" s="141" t="s">
        <v>272</v>
      </c>
      <c r="H483" s="142">
        <v>205.34399999999999</v>
      </c>
      <c r="I483" s="143"/>
      <c r="J483" s="144">
        <f>ROUND(I483*H483,2)</f>
        <v>0</v>
      </c>
      <c r="K483" s="140" t="s">
        <v>225</v>
      </c>
      <c r="L483" s="33"/>
      <c r="M483" s="145" t="s">
        <v>1</v>
      </c>
      <c r="N483" s="146" t="s">
        <v>52</v>
      </c>
      <c r="P483" s="147">
        <f>O483*H483</f>
        <v>0</v>
      </c>
      <c r="Q483" s="147">
        <v>0</v>
      </c>
      <c r="R483" s="147">
        <f>Q483*H483</f>
        <v>0</v>
      </c>
      <c r="S483" s="147">
        <v>0</v>
      </c>
      <c r="T483" s="148">
        <f>S483*H483</f>
        <v>0</v>
      </c>
      <c r="AR483" s="149" t="s">
        <v>226</v>
      </c>
      <c r="AT483" s="149" t="s">
        <v>221</v>
      </c>
      <c r="AU483" s="149" t="s">
        <v>96</v>
      </c>
      <c r="AY483" s="17" t="s">
        <v>219</v>
      </c>
      <c r="BE483" s="150">
        <f>IF(N483="základní",J483,0)</f>
        <v>0</v>
      </c>
      <c r="BF483" s="150">
        <f>IF(N483="snížená",J483,0)</f>
        <v>0</v>
      </c>
      <c r="BG483" s="150">
        <f>IF(N483="zákl. přenesená",J483,0)</f>
        <v>0</v>
      </c>
      <c r="BH483" s="150">
        <f>IF(N483="sníž. přenesená",J483,0)</f>
        <v>0</v>
      </c>
      <c r="BI483" s="150">
        <f>IF(N483="nulová",J483,0)</f>
        <v>0</v>
      </c>
      <c r="BJ483" s="17" t="s">
        <v>94</v>
      </c>
      <c r="BK483" s="150">
        <f>ROUND(I483*H483,2)</f>
        <v>0</v>
      </c>
      <c r="BL483" s="17" t="s">
        <v>226</v>
      </c>
      <c r="BM483" s="149" t="s">
        <v>1862</v>
      </c>
    </row>
    <row r="484" spans="2:65" s="12" customFormat="1" ht="11.25">
      <c r="B484" s="151"/>
      <c r="D484" s="152" t="s">
        <v>228</v>
      </c>
      <c r="E484" s="153" t="s">
        <v>1</v>
      </c>
      <c r="F484" s="154" t="s">
        <v>1863</v>
      </c>
      <c r="H484" s="153" t="s">
        <v>1</v>
      </c>
      <c r="I484" s="155"/>
      <c r="L484" s="151"/>
      <c r="M484" s="156"/>
      <c r="T484" s="157"/>
      <c r="AT484" s="153" t="s">
        <v>228</v>
      </c>
      <c r="AU484" s="153" t="s">
        <v>96</v>
      </c>
      <c r="AV484" s="12" t="s">
        <v>94</v>
      </c>
      <c r="AW484" s="12" t="s">
        <v>42</v>
      </c>
      <c r="AX484" s="12" t="s">
        <v>87</v>
      </c>
      <c r="AY484" s="153" t="s">
        <v>219</v>
      </c>
    </row>
    <row r="485" spans="2:65" s="12" customFormat="1" ht="11.25">
      <c r="B485" s="151"/>
      <c r="D485" s="152" t="s">
        <v>228</v>
      </c>
      <c r="E485" s="153" t="s">
        <v>1</v>
      </c>
      <c r="F485" s="154" t="s">
        <v>1860</v>
      </c>
      <c r="H485" s="153" t="s">
        <v>1</v>
      </c>
      <c r="I485" s="155"/>
      <c r="L485" s="151"/>
      <c r="M485" s="156"/>
      <c r="T485" s="157"/>
      <c r="AT485" s="153" t="s">
        <v>228</v>
      </c>
      <c r="AU485" s="153" t="s">
        <v>96</v>
      </c>
      <c r="AV485" s="12" t="s">
        <v>94</v>
      </c>
      <c r="AW485" s="12" t="s">
        <v>42</v>
      </c>
      <c r="AX485" s="12" t="s">
        <v>87</v>
      </c>
      <c r="AY485" s="153" t="s">
        <v>219</v>
      </c>
    </row>
    <row r="486" spans="2:65" s="14" customFormat="1" ht="11.25">
      <c r="B486" s="165"/>
      <c r="D486" s="152" t="s">
        <v>228</v>
      </c>
      <c r="E486" s="166" t="s">
        <v>1</v>
      </c>
      <c r="F486" s="167" t="s">
        <v>1864</v>
      </c>
      <c r="H486" s="168">
        <v>225</v>
      </c>
      <c r="I486" s="169"/>
      <c r="L486" s="165"/>
      <c r="M486" s="170"/>
      <c r="T486" s="171"/>
      <c r="AT486" s="166" t="s">
        <v>228</v>
      </c>
      <c r="AU486" s="166" t="s">
        <v>96</v>
      </c>
      <c r="AV486" s="14" t="s">
        <v>96</v>
      </c>
      <c r="AW486" s="14" t="s">
        <v>42</v>
      </c>
      <c r="AX486" s="14" t="s">
        <v>87</v>
      </c>
      <c r="AY486" s="166" t="s">
        <v>219</v>
      </c>
    </row>
    <row r="487" spans="2:65" s="13" customFormat="1" ht="11.25">
      <c r="B487" s="158"/>
      <c r="D487" s="152" t="s">
        <v>228</v>
      </c>
      <c r="E487" s="159" t="s">
        <v>1</v>
      </c>
      <c r="F487" s="160" t="s">
        <v>242</v>
      </c>
      <c r="H487" s="161">
        <v>225</v>
      </c>
      <c r="I487" s="162"/>
      <c r="L487" s="158"/>
      <c r="M487" s="163"/>
      <c r="T487" s="164"/>
      <c r="AT487" s="159" t="s">
        <v>228</v>
      </c>
      <c r="AU487" s="159" t="s">
        <v>96</v>
      </c>
      <c r="AV487" s="13" t="s">
        <v>236</v>
      </c>
      <c r="AW487" s="13" t="s">
        <v>42</v>
      </c>
      <c r="AX487" s="13" t="s">
        <v>87</v>
      </c>
      <c r="AY487" s="159" t="s">
        <v>219</v>
      </c>
    </row>
    <row r="488" spans="2:65" s="12" customFormat="1" ht="11.25">
      <c r="B488" s="151"/>
      <c r="D488" s="152" t="s">
        <v>228</v>
      </c>
      <c r="E488" s="153" t="s">
        <v>1</v>
      </c>
      <c r="F488" s="154" t="s">
        <v>1865</v>
      </c>
      <c r="H488" s="153" t="s">
        <v>1</v>
      </c>
      <c r="I488" s="155"/>
      <c r="L488" s="151"/>
      <c r="M488" s="156"/>
      <c r="T488" s="157"/>
      <c r="AT488" s="153" t="s">
        <v>228</v>
      </c>
      <c r="AU488" s="153" t="s">
        <v>96</v>
      </c>
      <c r="AV488" s="12" t="s">
        <v>94</v>
      </c>
      <c r="AW488" s="12" t="s">
        <v>42</v>
      </c>
      <c r="AX488" s="12" t="s">
        <v>87</v>
      </c>
      <c r="AY488" s="153" t="s">
        <v>219</v>
      </c>
    </row>
    <row r="489" spans="2:65" s="14" customFormat="1" ht="11.25">
      <c r="B489" s="165"/>
      <c r="D489" s="152" t="s">
        <v>228</v>
      </c>
      <c r="E489" s="166" t="s">
        <v>1</v>
      </c>
      <c r="F489" s="167" t="s">
        <v>1866</v>
      </c>
      <c r="H489" s="168">
        <v>-19.655999999999999</v>
      </c>
      <c r="I489" s="169"/>
      <c r="L489" s="165"/>
      <c r="M489" s="170"/>
      <c r="T489" s="171"/>
      <c r="AT489" s="166" t="s">
        <v>228</v>
      </c>
      <c r="AU489" s="166" t="s">
        <v>96</v>
      </c>
      <c r="AV489" s="14" t="s">
        <v>96</v>
      </c>
      <c r="AW489" s="14" t="s">
        <v>42</v>
      </c>
      <c r="AX489" s="14" t="s">
        <v>87</v>
      </c>
      <c r="AY489" s="166" t="s">
        <v>219</v>
      </c>
    </row>
    <row r="490" spans="2:65" s="13" customFormat="1" ht="11.25">
      <c r="B490" s="158"/>
      <c r="D490" s="152" t="s">
        <v>228</v>
      </c>
      <c r="E490" s="159" t="s">
        <v>1</v>
      </c>
      <c r="F490" s="160" t="s">
        <v>242</v>
      </c>
      <c r="H490" s="161">
        <v>-19.655999999999999</v>
      </c>
      <c r="I490" s="162"/>
      <c r="L490" s="158"/>
      <c r="M490" s="163"/>
      <c r="T490" s="164"/>
      <c r="AT490" s="159" t="s">
        <v>228</v>
      </c>
      <c r="AU490" s="159" t="s">
        <v>96</v>
      </c>
      <c r="AV490" s="13" t="s">
        <v>236</v>
      </c>
      <c r="AW490" s="13" t="s">
        <v>42</v>
      </c>
      <c r="AX490" s="13" t="s">
        <v>87</v>
      </c>
      <c r="AY490" s="159" t="s">
        <v>219</v>
      </c>
    </row>
    <row r="491" spans="2:65" s="15" customFormat="1" ht="11.25">
      <c r="B491" s="172"/>
      <c r="D491" s="152" t="s">
        <v>228</v>
      </c>
      <c r="E491" s="173" t="s">
        <v>1563</v>
      </c>
      <c r="F491" s="174" t="s">
        <v>262</v>
      </c>
      <c r="H491" s="175">
        <v>205.34399999999999</v>
      </c>
      <c r="I491" s="176"/>
      <c r="L491" s="172"/>
      <c r="M491" s="177"/>
      <c r="T491" s="178"/>
      <c r="AT491" s="173" t="s">
        <v>228</v>
      </c>
      <c r="AU491" s="173" t="s">
        <v>96</v>
      </c>
      <c r="AV491" s="15" t="s">
        <v>226</v>
      </c>
      <c r="AW491" s="15" t="s">
        <v>42</v>
      </c>
      <c r="AX491" s="15" t="s">
        <v>94</v>
      </c>
      <c r="AY491" s="173" t="s">
        <v>219</v>
      </c>
    </row>
    <row r="492" spans="2:65" s="1" customFormat="1" ht="16.5" customHeight="1">
      <c r="B492" s="33"/>
      <c r="C492" s="138" t="s">
        <v>561</v>
      </c>
      <c r="D492" s="138" t="s">
        <v>221</v>
      </c>
      <c r="E492" s="139" t="s">
        <v>676</v>
      </c>
      <c r="F492" s="140" t="s">
        <v>677</v>
      </c>
      <c r="G492" s="141" t="s">
        <v>272</v>
      </c>
      <c r="H492" s="142">
        <v>28.08</v>
      </c>
      <c r="I492" s="143"/>
      <c r="J492" s="144">
        <f>ROUND(I492*H492,2)</f>
        <v>0</v>
      </c>
      <c r="K492" s="140" t="s">
        <v>254</v>
      </c>
      <c r="L492" s="33"/>
      <c r="M492" s="145" t="s">
        <v>1</v>
      </c>
      <c r="N492" s="146" t="s">
        <v>52</v>
      </c>
      <c r="P492" s="147">
        <f>O492*H492</f>
        <v>0</v>
      </c>
      <c r="Q492" s="147">
        <v>0</v>
      </c>
      <c r="R492" s="147">
        <f>Q492*H492</f>
        <v>0</v>
      </c>
      <c r="S492" s="147">
        <v>0</v>
      </c>
      <c r="T492" s="148">
        <f>S492*H492</f>
        <v>0</v>
      </c>
      <c r="AR492" s="149" t="s">
        <v>226</v>
      </c>
      <c r="AT492" s="149" t="s">
        <v>221</v>
      </c>
      <c r="AU492" s="149" t="s">
        <v>96</v>
      </c>
      <c r="AY492" s="17" t="s">
        <v>219</v>
      </c>
      <c r="BE492" s="150">
        <f>IF(N492="základní",J492,0)</f>
        <v>0</v>
      </c>
      <c r="BF492" s="150">
        <f>IF(N492="snížená",J492,0)</f>
        <v>0</v>
      </c>
      <c r="BG492" s="150">
        <f>IF(N492="zákl. přenesená",J492,0)</f>
        <v>0</v>
      </c>
      <c r="BH492" s="150">
        <f>IF(N492="sníž. přenesená",J492,0)</f>
        <v>0</v>
      </c>
      <c r="BI492" s="150">
        <f>IF(N492="nulová",J492,0)</f>
        <v>0</v>
      </c>
      <c r="BJ492" s="17" t="s">
        <v>94</v>
      </c>
      <c r="BK492" s="150">
        <f>ROUND(I492*H492,2)</f>
        <v>0</v>
      </c>
      <c r="BL492" s="17" t="s">
        <v>226</v>
      </c>
      <c r="BM492" s="149" t="s">
        <v>1867</v>
      </c>
    </row>
    <row r="493" spans="2:65" s="1" customFormat="1" ht="11.25">
      <c r="B493" s="33"/>
      <c r="D493" s="179" t="s">
        <v>256</v>
      </c>
      <c r="F493" s="180" t="s">
        <v>679</v>
      </c>
      <c r="I493" s="181"/>
      <c r="L493" s="33"/>
      <c r="M493" s="182"/>
      <c r="T493" s="57"/>
      <c r="AT493" s="17" t="s">
        <v>256</v>
      </c>
      <c r="AU493" s="17" t="s">
        <v>96</v>
      </c>
    </row>
    <row r="494" spans="2:65" s="12" customFormat="1" ht="11.25">
      <c r="B494" s="151"/>
      <c r="D494" s="152" t="s">
        <v>228</v>
      </c>
      <c r="E494" s="153" t="s">
        <v>1</v>
      </c>
      <c r="F494" s="154" t="s">
        <v>1868</v>
      </c>
      <c r="H494" s="153" t="s">
        <v>1</v>
      </c>
      <c r="I494" s="155"/>
      <c r="L494" s="151"/>
      <c r="M494" s="156"/>
      <c r="T494" s="157"/>
      <c r="AT494" s="153" t="s">
        <v>228</v>
      </c>
      <c r="AU494" s="153" t="s">
        <v>96</v>
      </c>
      <c r="AV494" s="12" t="s">
        <v>94</v>
      </c>
      <c r="AW494" s="12" t="s">
        <v>42</v>
      </c>
      <c r="AX494" s="12" t="s">
        <v>87</v>
      </c>
      <c r="AY494" s="153" t="s">
        <v>219</v>
      </c>
    </row>
    <row r="495" spans="2:65" s="12" customFormat="1" ht="11.25">
      <c r="B495" s="151"/>
      <c r="D495" s="152" t="s">
        <v>228</v>
      </c>
      <c r="E495" s="153" t="s">
        <v>1</v>
      </c>
      <c r="F495" s="154" t="s">
        <v>1869</v>
      </c>
      <c r="H495" s="153" t="s">
        <v>1</v>
      </c>
      <c r="I495" s="155"/>
      <c r="L495" s="151"/>
      <c r="M495" s="156"/>
      <c r="T495" s="157"/>
      <c r="AT495" s="153" t="s">
        <v>228</v>
      </c>
      <c r="AU495" s="153" t="s">
        <v>96</v>
      </c>
      <c r="AV495" s="12" t="s">
        <v>94</v>
      </c>
      <c r="AW495" s="12" t="s">
        <v>42</v>
      </c>
      <c r="AX495" s="12" t="s">
        <v>87</v>
      </c>
      <c r="AY495" s="153" t="s">
        <v>219</v>
      </c>
    </row>
    <row r="496" spans="2:65" s="12" customFormat="1" ht="11.25">
      <c r="B496" s="151"/>
      <c r="D496" s="152" t="s">
        <v>228</v>
      </c>
      <c r="E496" s="153" t="s">
        <v>1</v>
      </c>
      <c r="F496" s="154" t="s">
        <v>1681</v>
      </c>
      <c r="H496" s="153" t="s">
        <v>1</v>
      </c>
      <c r="I496" s="155"/>
      <c r="L496" s="151"/>
      <c r="M496" s="156"/>
      <c r="T496" s="157"/>
      <c r="AT496" s="153" t="s">
        <v>228</v>
      </c>
      <c r="AU496" s="153" t="s">
        <v>96</v>
      </c>
      <c r="AV496" s="12" t="s">
        <v>94</v>
      </c>
      <c r="AW496" s="12" t="s">
        <v>42</v>
      </c>
      <c r="AX496" s="12" t="s">
        <v>87</v>
      </c>
      <c r="AY496" s="153" t="s">
        <v>219</v>
      </c>
    </row>
    <row r="497" spans="2:65" s="12" customFormat="1" ht="11.25">
      <c r="B497" s="151"/>
      <c r="D497" s="152" t="s">
        <v>228</v>
      </c>
      <c r="E497" s="153" t="s">
        <v>1</v>
      </c>
      <c r="F497" s="154" t="s">
        <v>1682</v>
      </c>
      <c r="H497" s="153" t="s">
        <v>1</v>
      </c>
      <c r="I497" s="155"/>
      <c r="L497" s="151"/>
      <c r="M497" s="156"/>
      <c r="T497" s="157"/>
      <c r="AT497" s="153" t="s">
        <v>228</v>
      </c>
      <c r="AU497" s="153" t="s">
        <v>96</v>
      </c>
      <c r="AV497" s="12" t="s">
        <v>94</v>
      </c>
      <c r="AW497" s="12" t="s">
        <v>42</v>
      </c>
      <c r="AX497" s="12" t="s">
        <v>87</v>
      </c>
      <c r="AY497" s="153" t="s">
        <v>219</v>
      </c>
    </row>
    <row r="498" spans="2:65" s="14" customFormat="1" ht="11.25">
      <c r="B498" s="165"/>
      <c r="D498" s="152" t="s">
        <v>228</v>
      </c>
      <c r="E498" s="166" t="s">
        <v>1</v>
      </c>
      <c r="F498" s="167" t="s">
        <v>1870</v>
      </c>
      <c r="H498" s="168">
        <v>18.899999999999999</v>
      </c>
      <c r="I498" s="169"/>
      <c r="L498" s="165"/>
      <c r="M498" s="170"/>
      <c r="T498" s="171"/>
      <c r="AT498" s="166" t="s">
        <v>228</v>
      </c>
      <c r="AU498" s="166" t="s">
        <v>96</v>
      </c>
      <c r="AV498" s="14" t="s">
        <v>96</v>
      </c>
      <c r="AW498" s="14" t="s">
        <v>42</v>
      </c>
      <c r="AX498" s="14" t="s">
        <v>87</v>
      </c>
      <c r="AY498" s="166" t="s">
        <v>219</v>
      </c>
    </row>
    <row r="499" spans="2:65" s="14" customFormat="1" ht="11.25">
      <c r="B499" s="165"/>
      <c r="D499" s="152" t="s">
        <v>228</v>
      </c>
      <c r="E499" s="166" t="s">
        <v>1</v>
      </c>
      <c r="F499" s="167" t="s">
        <v>1871</v>
      </c>
      <c r="H499" s="168">
        <v>4.5</v>
      </c>
      <c r="I499" s="169"/>
      <c r="L499" s="165"/>
      <c r="M499" s="170"/>
      <c r="T499" s="171"/>
      <c r="AT499" s="166" t="s">
        <v>228</v>
      </c>
      <c r="AU499" s="166" t="s">
        <v>96</v>
      </c>
      <c r="AV499" s="14" t="s">
        <v>96</v>
      </c>
      <c r="AW499" s="14" t="s">
        <v>42</v>
      </c>
      <c r="AX499" s="14" t="s">
        <v>87</v>
      </c>
      <c r="AY499" s="166" t="s">
        <v>219</v>
      </c>
    </row>
    <row r="500" spans="2:65" s="13" customFormat="1" ht="11.25">
      <c r="B500" s="158"/>
      <c r="D500" s="152" t="s">
        <v>228</v>
      </c>
      <c r="E500" s="159" t="s">
        <v>1498</v>
      </c>
      <c r="F500" s="160" t="s">
        <v>1872</v>
      </c>
      <c r="H500" s="161">
        <v>23.4</v>
      </c>
      <c r="I500" s="162"/>
      <c r="L500" s="158"/>
      <c r="M500" s="163"/>
      <c r="T500" s="164"/>
      <c r="AT500" s="159" t="s">
        <v>228</v>
      </c>
      <c r="AU500" s="159" t="s">
        <v>96</v>
      </c>
      <c r="AV500" s="13" t="s">
        <v>236</v>
      </c>
      <c r="AW500" s="13" t="s">
        <v>42</v>
      </c>
      <c r="AX500" s="13" t="s">
        <v>87</v>
      </c>
      <c r="AY500" s="159" t="s">
        <v>219</v>
      </c>
    </row>
    <row r="501" spans="2:65" s="12" customFormat="1" ht="11.25">
      <c r="B501" s="151"/>
      <c r="D501" s="152" t="s">
        <v>228</v>
      </c>
      <c r="E501" s="153" t="s">
        <v>1</v>
      </c>
      <c r="F501" s="154" t="s">
        <v>1873</v>
      </c>
      <c r="H501" s="153" t="s">
        <v>1</v>
      </c>
      <c r="I501" s="155"/>
      <c r="L501" s="151"/>
      <c r="M501" s="156"/>
      <c r="T501" s="157"/>
      <c r="AT501" s="153" t="s">
        <v>228</v>
      </c>
      <c r="AU501" s="153" t="s">
        <v>96</v>
      </c>
      <c r="AV501" s="12" t="s">
        <v>94</v>
      </c>
      <c r="AW501" s="12" t="s">
        <v>42</v>
      </c>
      <c r="AX501" s="12" t="s">
        <v>87</v>
      </c>
      <c r="AY501" s="153" t="s">
        <v>219</v>
      </c>
    </row>
    <row r="502" spans="2:65" s="14" customFormat="1" ht="11.25">
      <c r="B502" s="165"/>
      <c r="D502" s="152" t="s">
        <v>228</v>
      </c>
      <c r="E502" s="166" t="s">
        <v>1</v>
      </c>
      <c r="F502" s="167" t="s">
        <v>1874</v>
      </c>
      <c r="H502" s="168">
        <v>4.68</v>
      </c>
      <c r="I502" s="169"/>
      <c r="L502" s="165"/>
      <c r="M502" s="170"/>
      <c r="T502" s="171"/>
      <c r="AT502" s="166" t="s">
        <v>228</v>
      </c>
      <c r="AU502" s="166" t="s">
        <v>96</v>
      </c>
      <c r="AV502" s="14" t="s">
        <v>96</v>
      </c>
      <c r="AW502" s="14" t="s">
        <v>42</v>
      </c>
      <c r="AX502" s="14" t="s">
        <v>87</v>
      </c>
      <c r="AY502" s="166" t="s">
        <v>219</v>
      </c>
    </row>
    <row r="503" spans="2:65" s="15" customFormat="1" ht="11.25">
      <c r="B503" s="172"/>
      <c r="D503" s="152" t="s">
        <v>228</v>
      </c>
      <c r="E503" s="173" t="s">
        <v>1490</v>
      </c>
      <c r="F503" s="174" t="s">
        <v>262</v>
      </c>
      <c r="H503" s="175">
        <v>28.08</v>
      </c>
      <c r="I503" s="176"/>
      <c r="L503" s="172"/>
      <c r="M503" s="177"/>
      <c r="T503" s="178"/>
      <c r="AT503" s="173" t="s">
        <v>228</v>
      </c>
      <c r="AU503" s="173" t="s">
        <v>96</v>
      </c>
      <c r="AV503" s="15" t="s">
        <v>226</v>
      </c>
      <c r="AW503" s="15" t="s">
        <v>42</v>
      </c>
      <c r="AX503" s="15" t="s">
        <v>94</v>
      </c>
      <c r="AY503" s="173" t="s">
        <v>219</v>
      </c>
    </row>
    <row r="504" spans="2:65" s="1" customFormat="1" ht="21.75" customHeight="1">
      <c r="B504" s="33"/>
      <c r="C504" s="138" t="s">
        <v>571</v>
      </c>
      <c r="D504" s="138" t="s">
        <v>221</v>
      </c>
      <c r="E504" s="139" t="s">
        <v>270</v>
      </c>
      <c r="F504" s="140" t="s">
        <v>271</v>
      </c>
      <c r="G504" s="141" t="s">
        <v>272</v>
      </c>
      <c r="H504" s="142">
        <v>225</v>
      </c>
      <c r="I504" s="143"/>
      <c r="J504" s="144">
        <f>ROUND(I504*H504,2)</f>
        <v>0</v>
      </c>
      <c r="K504" s="140" t="s">
        <v>254</v>
      </c>
      <c r="L504" s="33"/>
      <c r="M504" s="145" t="s">
        <v>1</v>
      </c>
      <c r="N504" s="146" t="s">
        <v>52</v>
      </c>
      <c r="P504" s="147">
        <f>O504*H504</f>
        <v>0</v>
      </c>
      <c r="Q504" s="147">
        <v>0</v>
      </c>
      <c r="R504" s="147">
        <f>Q504*H504</f>
        <v>0</v>
      </c>
      <c r="S504" s="147">
        <v>0</v>
      </c>
      <c r="T504" s="148">
        <f>S504*H504</f>
        <v>0</v>
      </c>
      <c r="AR504" s="149" t="s">
        <v>226</v>
      </c>
      <c r="AT504" s="149" t="s">
        <v>221</v>
      </c>
      <c r="AU504" s="149" t="s">
        <v>96</v>
      </c>
      <c r="AY504" s="17" t="s">
        <v>219</v>
      </c>
      <c r="BE504" s="150">
        <f>IF(N504="základní",J504,0)</f>
        <v>0</v>
      </c>
      <c r="BF504" s="150">
        <f>IF(N504="snížená",J504,0)</f>
        <v>0</v>
      </c>
      <c r="BG504" s="150">
        <f>IF(N504="zákl. přenesená",J504,0)</f>
        <v>0</v>
      </c>
      <c r="BH504" s="150">
        <f>IF(N504="sníž. přenesená",J504,0)</f>
        <v>0</v>
      </c>
      <c r="BI504" s="150">
        <f>IF(N504="nulová",J504,0)</f>
        <v>0</v>
      </c>
      <c r="BJ504" s="17" t="s">
        <v>94</v>
      </c>
      <c r="BK504" s="150">
        <f>ROUND(I504*H504,2)</f>
        <v>0</v>
      </c>
      <c r="BL504" s="17" t="s">
        <v>226</v>
      </c>
      <c r="BM504" s="149" t="s">
        <v>1875</v>
      </c>
    </row>
    <row r="505" spans="2:65" s="1" customFormat="1" ht="11.25">
      <c r="B505" s="33"/>
      <c r="D505" s="179" t="s">
        <v>256</v>
      </c>
      <c r="F505" s="180" t="s">
        <v>274</v>
      </c>
      <c r="I505" s="181"/>
      <c r="L505" s="33"/>
      <c r="M505" s="182"/>
      <c r="T505" s="57"/>
      <c r="AT505" s="17" t="s">
        <v>256</v>
      </c>
      <c r="AU505" s="17" t="s">
        <v>96</v>
      </c>
    </row>
    <row r="506" spans="2:65" s="12" customFormat="1" ht="11.25">
      <c r="B506" s="151"/>
      <c r="D506" s="152" t="s">
        <v>228</v>
      </c>
      <c r="E506" s="153" t="s">
        <v>1</v>
      </c>
      <c r="F506" s="154" t="s">
        <v>1876</v>
      </c>
      <c r="H506" s="153" t="s">
        <v>1</v>
      </c>
      <c r="I506" s="155"/>
      <c r="L506" s="151"/>
      <c r="M506" s="156"/>
      <c r="T506" s="157"/>
      <c r="AT506" s="153" t="s">
        <v>228</v>
      </c>
      <c r="AU506" s="153" t="s">
        <v>96</v>
      </c>
      <c r="AV506" s="12" t="s">
        <v>94</v>
      </c>
      <c r="AW506" s="12" t="s">
        <v>42</v>
      </c>
      <c r="AX506" s="12" t="s">
        <v>87</v>
      </c>
      <c r="AY506" s="153" t="s">
        <v>219</v>
      </c>
    </row>
    <row r="507" spans="2:65" s="14" customFormat="1" ht="11.25">
      <c r="B507" s="165"/>
      <c r="D507" s="152" t="s">
        <v>228</v>
      </c>
      <c r="E507" s="166" t="s">
        <v>1</v>
      </c>
      <c r="F507" s="167" t="s">
        <v>1543</v>
      </c>
      <c r="H507" s="168">
        <v>19.655999999999999</v>
      </c>
      <c r="I507" s="169"/>
      <c r="L507" s="165"/>
      <c r="M507" s="170"/>
      <c r="T507" s="171"/>
      <c r="AT507" s="166" t="s">
        <v>228</v>
      </c>
      <c r="AU507" s="166" t="s">
        <v>96</v>
      </c>
      <c r="AV507" s="14" t="s">
        <v>96</v>
      </c>
      <c r="AW507" s="14" t="s">
        <v>42</v>
      </c>
      <c r="AX507" s="14" t="s">
        <v>87</v>
      </c>
      <c r="AY507" s="166" t="s">
        <v>219</v>
      </c>
    </row>
    <row r="508" spans="2:65" s="14" customFormat="1" ht="11.25">
      <c r="B508" s="165"/>
      <c r="D508" s="152" t="s">
        <v>228</v>
      </c>
      <c r="E508" s="166" t="s">
        <v>1</v>
      </c>
      <c r="F508" s="167" t="s">
        <v>1563</v>
      </c>
      <c r="H508" s="168">
        <v>205.34399999999999</v>
      </c>
      <c r="I508" s="169"/>
      <c r="L508" s="165"/>
      <c r="M508" s="170"/>
      <c r="T508" s="171"/>
      <c r="AT508" s="166" t="s">
        <v>228</v>
      </c>
      <c r="AU508" s="166" t="s">
        <v>96</v>
      </c>
      <c r="AV508" s="14" t="s">
        <v>96</v>
      </c>
      <c r="AW508" s="14" t="s">
        <v>42</v>
      </c>
      <c r="AX508" s="14" t="s">
        <v>87</v>
      </c>
      <c r="AY508" s="166" t="s">
        <v>219</v>
      </c>
    </row>
    <row r="509" spans="2:65" s="13" customFormat="1" ht="11.25">
      <c r="B509" s="158"/>
      <c r="D509" s="152" t="s">
        <v>228</v>
      </c>
      <c r="E509" s="159" t="s">
        <v>1516</v>
      </c>
      <c r="F509" s="160" t="s">
        <v>242</v>
      </c>
      <c r="H509" s="161">
        <v>225</v>
      </c>
      <c r="I509" s="162"/>
      <c r="L509" s="158"/>
      <c r="M509" s="163"/>
      <c r="T509" s="164"/>
      <c r="AT509" s="159" t="s">
        <v>228</v>
      </c>
      <c r="AU509" s="159" t="s">
        <v>96</v>
      </c>
      <c r="AV509" s="13" t="s">
        <v>236</v>
      </c>
      <c r="AW509" s="13" t="s">
        <v>42</v>
      </c>
      <c r="AX509" s="13" t="s">
        <v>87</v>
      </c>
      <c r="AY509" s="159" t="s">
        <v>219</v>
      </c>
    </row>
    <row r="510" spans="2:65" s="15" customFormat="1" ht="11.25">
      <c r="B510" s="172"/>
      <c r="D510" s="152" t="s">
        <v>228</v>
      </c>
      <c r="E510" s="173" t="s">
        <v>1</v>
      </c>
      <c r="F510" s="174" t="s">
        <v>262</v>
      </c>
      <c r="H510" s="175">
        <v>225</v>
      </c>
      <c r="I510" s="176"/>
      <c r="L510" s="172"/>
      <c r="M510" s="177"/>
      <c r="T510" s="178"/>
      <c r="AT510" s="173" t="s">
        <v>228</v>
      </c>
      <c r="AU510" s="173" t="s">
        <v>96</v>
      </c>
      <c r="AV510" s="15" t="s">
        <v>226</v>
      </c>
      <c r="AW510" s="15" t="s">
        <v>42</v>
      </c>
      <c r="AX510" s="15" t="s">
        <v>94</v>
      </c>
      <c r="AY510" s="173" t="s">
        <v>219</v>
      </c>
    </row>
    <row r="511" spans="2:65" s="1" customFormat="1" ht="16.5" customHeight="1">
      <c r="B511" s="33"/>
      <c r="C511" s="138" t="s">
        <v>1877</v>
      </c>
      <c r="D511" s="138" t="s">
        <v>221</v>
      </c>
      <c r="E511" s="139" t="s">
        <v>719</v>
      </c>
      <c r="F511" s="140" t="s">
        <v>720</v>
      </c>
      <c r="G511" s="141" t="s">
        <v>272</v>
      </c>
      <c r="H511" s="142">
        <v>19.655999999999999</v>
      </c>
      <c r="I511" s="143"/>
      <c r="J511" s="144">
        <f>ROUND(I511*H511,2)</f>
        <v>0</v>
      </c>
      <c r="K511" s="140" t="s">
        <v>254</v>
      </c>
      <c r="L511" s="33"/>
      <c r="M511" s="145" t="s">
        <v>1</v>
      </c>
      <c r="N511" s="146" t="s">
        <v>52</v>
      </c>
      <c r="P511" s="147">
        <f>O511*H511</f>
        <v>0</v>
      </c>
      <c r="Q511" s="147">
        <v>0</v>
      </c>
      <c r="R511" s="147">
        <f>Q511*H511</f>
        <v>0</v>
      </c>
      <c r="S511" s="147">
        <v>0</v>
      </c>
      <c r="T511" s="148">
        <f>S511*H511</f>
        <v>0</v>
      </c>
      <c r="AR511" s="149" t="s">
        <v>226</v>
      </c>
      <c r="AT511" s="149" t="s">
        <v>221</v>
      </c>
      <c r="AU511" s="149" t="s">
        <v>96</v>
      </c>
      <c r="AY511" s="17" t="s">
        <v>219</v>
      </c>
      <c r="BE511" s="150">
        <f>IF(N511="základní",J511,0)</f>
        <v>0</v>
      </c>
      <c r="BF511" s="150">
        <f>IF(N511="snížená",J511,0)</f>
        <v>0</v>
      </c>
      <c r="BG511" s="150">
        <f>IF(N511="zákl. přenesená",J511,0)</f>
        <v>0</v>
      </c>
      <c r="BH511" s="150">
        <f>IF(N511="sníž. přenesená",J511,0)</f>
        <v>0</v>
      </c>
      <c r="BI511" s="150">
        <f>IF(N511="nulová",J511,0)</f>
        <v>0</v>
      </c>
      <c r="BJ511" s="17" t="s">
        <v>94</v>
      </c>
      <c r="BK511" s="150">
        <f>ROUND(I511*H511,2)</f>
        <v>0</v>
      </c>
      <c r="BL511" s="17" t="s">
        <v>226</v>
      </c>
      <c r="BM511" s="149" t="s">
        <v>1878</v>
      </c>
    </row>
    <row r="512" spans="2:65" s="1" customFormat="1" ht="11.25">
      <c r="B512" s="33"/>
      <c r="D512" s="179" t="s">
        <v>256</v>
      </c>
      <c r="F512" s="180" t="s">
        <v>722</v>
      </c>
      <c r="I512" s="181"/>
      <c r="L512" s="33"/>
      <c r="M512" s="182"/>
      <c r="T512" s="57"/>
      <c r="AT512" s="17" t="s">
        <v>256</v>
      </c>
      <c r="AU512" s="17" t="s">
        <v>96</v>
      </c>
    </row>
    <row r="513" spans="2:65" s="12" customFormat="1" ht="11.25">
      <c r="B513" s="151"/>
      <c r="D513" s="152" t="s">
        <v>228</v>
      </c>
      <c r="E513" s="153" t="s">
        <v>1</v>
      </c>
      <c r="F513" s="154" t="s">
        <v>1879</v>
      </c>
      <c r="H513" s="153" t="s">
        <v>1</v>
      </c>
      <c r="I513" s="155"/>
      <c r="L513" s="151"/>
      <c r="M513" s="156"/>
      <c r="T513" s="157"/>
      <c r="AT513" s="153" t="s">
        <v>228</v>
      </c>
      <c r="AU513" s="153" t="s">
        <v>96</v>
      </c>
      <c r="AV513" s="12" t="s">
        <v>94</v>
      </c>
      <c r="AW513" s="12" t="s">
        <v>42</v>
      </c>
      <c r="AX513" s="12" t="s">
        <v>87</v>
      </c>
      <c r="AY513" s="153" t="s">
        <v>219</v>
      </c>
    </row>
    <row r="514" spans="2:65" s="14" customFormat="1" ht="11.25">
      <c r="B514" s="165"/>
      <c r="D514" s="152" t="s">
        <v>228</v>
      </c>
      <c r="E514" s="166" t="s">
        <v>1</v>
      </c>
      <c r="F514" s="167" t="s">
        <v>1543</v>
      </c>
      <c r="H514" s="168">
        <v>19.655999999999999</v>
      </c>
      <c r="I514" s="169"/>
      <c r="L514" s="165"/>
      <c r="M514" s="170"/>
      <c r="T514" s="171"/>
      <c r="AT514" s="166" t="s">
        <v>228</v>
      </c>
      <c r="AU514" s="166" t="s">
        <v>96</v>
      </c>
      <c r="AV514" s="14" t="s">
        <v>96</v>
      </c>
      <c r="AW514" s="14" t="s">
        <v>42</v>
      </c>
      <c r="AX514" s="14" t="s">
        <v>94</v>
      </c>
      <c r="AY514" s="166" t="s">
        <v>219</v>
      </c>
    </row>
    <row r="515" spans="2:65" s="1" customFormat="1" ht="21.75" customHeight="1">
      <c r="B515" s="33"/>
      <c r="C515" s="138" t="s">
        <v>1187</v>
      </c>
      <c r="D515" s="138" t="s">
        <v>221</v>
      </c>
      <c r="E515" s="139" t="s">
        <v>1880</v>
      </c>
      <c r="F515" s="140" t="s">
        <v>1881</v>
      </c>
      <c r="G515" s="141" t="s">
        <v>272</v>
      </c>
      <c r="H515" s="142">
        <v>225</v>
      </c>
      <c r="I515" s="143"/>
      <c r="J515" s="144">
        <f>ROUND(I515*H515,2)</f>
        <v>0</v>
      </c>
      <c r="K515" s="140" t="s">
        <v>254</v>
      </c>
      <c r="L515" s="33"/>
      <c r="M515" s="145" t="s">
        <v>1</v>
      </c>
      <c r="N515" s="146" t="s">
        <v>52</v>
      </c>
      <c r="P515" s="147">
        <f>O515*H515</f>
        <v>0</v>
      </c>
      <c r="Q515" s="147">
        <v>0</v>
      </c>
      <c r="R515" s="147">
        <f>Q515*H515</f>
        <v>0</v>
      </c>
      <c r="S515" s="147">
        <v>0</v>
      </c>
      <c r="T515" s="148">
        <f>S515*H515</f>
        <v>0</v>
      </c>
      <c r="AR515" s="149" t="s">
        <v>226</v>
      </c>
      <c r="AT515" s="149" t="s">
        <v>221</v>
      </c>
      <c r="AU515" s="149" t="s">
        <v>96</v>
      </c>
      <c r="AY515" s="17" t="s">
        <v>219</v>
      </c>
      <c r="BE515" s="150">
        <f>IF(N515="základní",J515,0)</f>
        <v>0</v>
      </c>
      <c r="BF515" s="150">
        <f>IF(N515="snížená",J515,0)</f>
        <v>0</v>
      </c>
      <c r="BG515" s="150">
        <f>IF(N515="zákl. přenesená",J515,0)</f>
        <v>0</v>
      </c>
      <c r="BH515" s="150">
        <f>IF(N515="sníž. přenesená",J515,0)</f>
        <v>0</v>
      </c>
      <c r="BI515" s="150">
        <f>IF(N515="nulová",J515,0)</f>
        <v>0</v>
      </c>
      <c r="BJ515" s="17" t="s">
        <v>94</v>
      </c>
      <c r="BK515" s="150">
        <f>ROUND(I515*H515,2)</f>
        <v>0</v>
      </c>
      <c r="BL515" s="17" t="s">
        <v>226</v>
      </c>
      <c r="BM515" s="149" t="s">
        <v>1882</v>
      </c>
    </row>
    <row r="516" spans="2:65" s="1" customFormat="1" ht="11.25">
      <c r="B516" s="33"/>
      <c r="D516" s="179" t="s">
        <v>256</v>
      </c>
      <c r="F516" s="180" t="s">
        <v>1883</v>
      </c>
      <c r="I516" s="181"/>
      <c r="L516" s="33"/>
      <c r="M516" s="182"/>
      <c r="T516" s="57"/>
      <c r="AT516" s="17" t="s">
        <v>256</v>
      </c>
      <c r="AU516" s="17" t="s">
        <v>96</v>
      </c>
    </row>
    <row r="517" spans="2:65" s="12" customFormat="1" ht="11.25">
      <c r="B517" s="151"/>
      <c r="D517" s="152" t="s">
        <v>228</v>
      </c>
      <c r="E517" s="153" t="s">
        <v>1</v>
      </c>
      <c r="F517" s="154" t="s">
        <v>1884</v>
      </c>
      <c r="H517" s="153" t="s">
        <v>1</v>
      </c>
      <c r="I517" s="155"/>
      <c r="L517" s="151"/>
      <c r="M517" s="156"/>
      <c r="T517" s="157"/>
      <c r="AT517" s="153" t="s">
        <v>228</v>
      </c>
      <c r="AU517" s="153" t="s">
        <v>96</v>
      </c>
      <c r="AV517" s="12" t="s">
        <v>94</v>
      </c>
      <c r="AW517" s="12" t="s">
        <v>42</v>
      </c>
      <c r="AX517" s="12" t="s">
        <v>87</v>
      </c>
      <c r="AY517" s="153" t="s">
        <v>219</v>
      </c>
    </row>
    <row r="518" spans="2:65" s="14" customFormat="1" ht="11.25">
      <c r="B518" s="165"/>
      <c r="D518" s="152" t="s">
        <v>228</v>
      </c>
      <c r="E518" s="166" t="s">
        <v>1</v>
      </c>
      <c r="F518" s="167" t="s">
        <v>1885</v>
      </c>
      <c r="H518" s="168">
        <v>225</v>
      </c>
      <c r="I518" s="169"/>
      <c r="L518" s="165"/>
      <c r="M518" s="170"/>
      <c r="T518" s="171"/>
      <c r="AT518" s="166" t="s">
        <v>228</v>
      </c>
      <c r="AU518" s="166" t="s">
        <v>96</v>
      </c>
      <c r="AV518" s="14" t="s">
        <v>96</v>
      </c>
      <c r="AW518" s="14" t="s">
        <v>42</v>
      </c>
      <c r="AX518" s="14" t="s">
        <v>87</v>
      </c>
      <c r="AY518" s="166" t="s">
        <v>219</v>
      </c>
    </row>
    <row r="519" spans="2:65" s="15" customFormat="1" ht="11.25">
      <c r="B519" s="172"/>
      <c r="D519" s="152" t="s">
        <v>228</v>
      </c>
      <c r="E519" s="173" t="s">
        <v>1508</v>
      </c>
      <c r="F519" s="174" t="s">
        <v>262</v>
      </c>
      <c r="H519" s="175">
        <v>225</v>
      </c>
      <c r="I519" s="176"/>
      <c r="L519" s="172"/>
      <c r="M519" s="177"/>
      <c r="T519" s="178"/>
      <c r="AT519" s="173" t="s">
        <v>228</v>
      </c>
      <c r="AU519" s="173" t="s">
        <v>96</v>
      </c>
      <c r="AV519" s="15" t="s">
        <v>226</v>
      </c>
      <c r="AW519" s="15" t="s">
        <v>42</v>
      </c>
      <c r="AX519" s="15" t="s">
        <v>94</v>
      </c>
      <c r="AY519" s="173" t="s">
        <v>219</v>
      </c>
    </row>
    <row r="520" spans="2:65" s="1" customFormat="1" ht="16.5" customHeight="1">
      <c r="B520" s="33"/>
      <c r="C520" s="183" t="s">
        <v>1886</v>
      </c>
      <c r="D520" s="183" t="s">
        <v>472</v>
      </c>
      <c r="E520" s="184" t="s">
        <v>1887</v>
      </c>
      <c r="F520" s="185" t="s">
        <v>1888</v>
      </c>
      <c r="G520" s="186" t="s">
        <v>319</v>
      </c>
      <c r="H520" s="187">
        <v>517.5</v>
      </c>
      <c r="I520" s="188"/>
      <c r="J520" s="189">
        <f>ROUND(I520*H520,2)</f>
        <v>0</v>
      </c>
      <c r="K520" s="185" t="s">
        <v>254</v>
      </c>
      <c r="L520" s="190"/>
      <c r="M520" s="191" t="s">
        <v>1</v>
      </c>
      <c r="N520" s="192" t="s">
        <v>52</v>
      </c>
      <c r="P520" s="147">
        <f>O520*H520</f>
        <v>0</v>
      </c>
      <c r="Q520" s="147">
        <v>0</v>
      </c>
      <c r="R520" s="147">
        <f>Q520*H520</f>
        <v>0</v>
      </c>
      <c r="S520" s="147">
        <v>0</v>
      </c>
      <c r="T520" s="148">
        <f>S520*H520</f>
        <v>0</v>
      </c>
      <c r="AR520" s="149" t="s">
        <v>295</v>
      </c>
      <c r="AT520" s="149" t="s">
        <v>472</v>
      </c>
      <c r="AU520" s="149" t="s">
        <v>96</v>
      </c>
      <c r="AY520" s="17" t="s">
        <v>219</v>
      </c>
      <c r="BE520" s="150">
        <f>IF(N520="základní",J520,0)</f>
        <v>0</v>
      </c>
      <c r="BF520" s="150">
        <f>IF(N520="snížená",J520,0)</f>
        <v>0</v>
      </c>
      <c r="BG520" s="150">
        <f>IF(N520="zákl. přenesená",J520,0)</f>
        <v>0</v>
      </c>
      <c r="BH520" s="150">
        <f>IF(N520="sníž. přenesená",J520,0)</f>
        <v>0</v>
      </c>
      <c r="BI520" s="150">
        <f>IF(N520="nulová",J520,0)</f>
        <v>0</v>
      </c>
      <c r="BJ520" s="17" t="s">
        <v>94</v>
      </c>
      <c r="BK520" s="150">
        <f>ROUND(I520*H520,2)</f>
        <v>0</v>
      </c>
      <c r="BL520" s="17" t="s">
        <v>226</v>
      </c>
      <c r="BM520" s="149" t="s">
        <v>1889</v>
      </c>
    </row>
    <row r="521" spans="2:65" s="12" customFormat="1" ht="11.25">
      <c r="B521" s="151"/>
      <c r="D521" s="152" t="s">
        <v>228</v>
      </c>
      <c r="E521" s="153" t="s">
        <v>1</v>
      </c>
      <c r="F521" s="154" t="s">
        <v>1890</v>
      </c>
      <c r="H521" s="153" t="s">
        <v>1</v>
      </c>
      <c r="I521" s="155"/>
      <c r="L521" s="151"/>
      <c r="M521" s="156"/>
      <c r="T521" s="157"/>
      <c r="AT521" s="153" t="s">
        <v>228</v>
      </c>
      <c r="AU521" s="153" t="s">
        <v>96</v>
      </c>
      <c r="AV521" s="12" t="s">
        <v>94</v>
      </c>
      <c r="AW521" s="12" t="s">
        <v>42</v>
      </c>
      <c r="AX521" s="12" t="s">
        <v>87</v>
      </c>
      <c r="AY521" s="153" t="s">
        <v>219</v>
      </c>
    </row>
    <row r="522" spans="2:65" s="12" customFormat="1" ht="11.25">
      <c r="B522" s="151"/>
      <c r="D522" s="152" t="s">
        <v>228</v>
      </c>
      <c r="E522" s="153" t="s">
        <v>1</v>
      </c>
      <c r="F522" s="154" t="s">
        <v>1884</v>
      </c>
      <c r="H522" s="153" t="s">
        <v>1</v>
      </c>
      <c r="I522" s="155"/>
      <c r="L522" s="151"/>
      <c r="M522" s="156"/>
      <c r="T522" s="157"/>
      <c r="AT522" s="153" t="s">
        <v>228</v>
      </c>
      <c r="AU522" s="153" t="s">
        <v>96</v>
      </c>
      <c r="AV522" s="12" t="s">
        <v>94</v>
      </c>
      <c r="AW522" s="12" t="s">
        <v>42</v>
      </c>
      <c r="AX522" s="12" t="s">
        <v>87</v>
      </c>
      <c r="AY522" s="153" t="s">
        <v>219</v>
      </c>
    </row>
    <row r="523" spans="2:65" s="14" customFormat="1" ht="11.25">
      <c r="B523" s="165"/>
      <c r="D523" s="152" t="s">
        <v>228</v>
      </c>
      <c r="E523" s="166" t="s">
        <v>1</v>
      </c>
      <c r="F523" s="167" t="s">
        <v>1891</v>
      </c>
      <c r="H523" s="168">
        <v>517.5</v>
      </c>
      <c r="I523" s="169"/>
      <c r="L523" s="165"/>
      <c r="M523" s="170"/>
      <c r="T523" s="171"/>
      <c r="AT523" s="166" t="s">
        <v>228</v>
      </c>
      <c r="AU523" s="166" t="s">
        <v>96</v>
      </c>
      <c r="AV523" s="14" t="s">
        <v>96</v>
      </c>
      <c r="AW523" s="14" t="s">
        <v>42</v>
      </c>
      <c r="AX523" s="14" t="s">
        <v>87</v>
      </c>
      <c r="AY523" s="166" t="s">
        <v>219</v>
      </c>
    </row>
    <row r="524" spans="2:65" s="13" customFormat="1" ht="11.25">
      <c r="B524" s="158"/>
      <c r="D524" s="152" t="s">
        <v>228</v>
      </c>
      <c r="E524" s="159" t="s">
        <v>1</v>
      </c>
      <c r="F524" s="160" t="s">
        <v>242</v>
      </c>
      <c r="H524" s="161">
        <v>517.5</v>
      </c>
      <c r="I524" s="162"/>
      <c r="L524" s="158"/>
      <c r="M524" s="163"/>
      <c r="T524" s="164"/>
      <c r="AT524" s="159" t="s">
        <v>228</v>
      </c>
      <c r="AU524" s="159" t="s">
        <v>96</v>
      </c>
      <c r="AV524" s="13" t="s">
        <v>236</v>
      </c>
      <c r="AW524" s="13" t="s">
        <v>42</v>
      </c>
      <c r="AX524" s="13" t="s">
        <v>87</v>
      </c>
      <c r="AY524" s="159" t="s">
        <v>219</v>
      </c>
    </row>
    <row r="525" spans="2:65" s="12" customFormat="1" ht="11.25">
      <c r="B525" s="151"/>
      <c r="D525" s="152" t="s">
        <v>228</v>
      </c>
      <c r="E525" s="153" t="s">
        <v>1</v>
      </c>
      <c r="F525" s="154" t="s">
        <v>1674</v>
      </c>
      <c r="H525" s="153" t="s">
        <v>1</v>
      </c>
      <c r="I525" s="155"/>
      <c r="L525" s="151"/>
      <c r="M525" s="156"/>
      <c r="T525" s="157"/>
      <c r="AT525" s="153" t="s">
        <v>228</v>
      </c>
      <c r="AU525" s="153" t="s">
        <v>96</v>
      </c>
      <c r="AV525" s="12" t="s">
        <v>94</v>
      </c>
      <c r="AW525" s="12" t="s">
        <v>42</v>
      </c>
      <c r="AX525" s="12" t="s">
        <v>87</v>
      </c>
      <c r="AY525" s="153" t="s">
        <v>219</v>
      </c>
    </row>
    <row r="526" spans="2:65" s="12" customFormat="1" ht="11.25">
      <c r="B526" s="151"/>
      <c r="D526" s="152" t="s">
        <v>228</v>
      </c>
      <c r="E526" s="153" t="s">
        <v>1</v>
      </c>
      <c r="F526" s="154" t="s">
        <v>1675</v>
      </c>
      <c r="H526" s="153" t="s">
        <v>1</v>
      </c>
      <c r="I526" s="155"/>
      <c r="L526" s="151"/>
      <c r="M526" s="156"/>
      <c r="T526" s="157"/>
      <c r="AT526" s="153" t="s">
        <v>228</v>
      </c>
      <c r="AU526" s="153" t="s">
        <v>96</v>
      </c>
      <c r="AV526" s="12" t="s">
        <v>94</v>
      </c>
      <c r="AW526" s="12" t="s">
        <v>42</v>
      </c>
      <c r="AX526" s="12" t="s">
        <v>87</v>
      </c>
      <c r="AY526" s="153" t="s">
        <v>219</v>
      </c>
    </row>
    <row r="527" spans="2:65" s="12" customFormat="1" ht="11.25">
      <c r="B527" s="151"/>
      <c r="D527" s="152" t="s">
        <v>228</v>
      </c>
      <c r="E527" s="153" t="s">
        <v>1</v>
      </c>
      <c r="F527" s="154" t="s">
        <v>1676</v>
      </c>
      <c r="H527" s="153" t="s">
        <v>1</v>
      </c>
      <c r="I527" s="155"/>
      <c r="L527" s="151"/>
      <c r="M527" s="156"/>
      <c r="T527" s="157"/>
      <c r="AT527" s="153" t="s">
        <v>228</v>
      </c>
      <c r="AU527" s="153" t="s">
        <v>96</v>
      </c>
      <c r="AV527" s="12" t="s">
        <v>94</v>
      </c>
      <c r="AW527" s="12" t="s">
        <v>42</v>
      </c>
      <c r="AX527" s="12" t="s">
        <v>87</v>
      </c>
      <c r="AY527" s="153" t="s">
        <v>219</v>
      </c>
    </row>
    <row r="528" spans="2:65" s="12" customFormat="1" ht="11.25">
      <c r="B528" s="151"/>
      <c r="D528" s="152" t="s">
        <v>228</v>
      </c>
      <c r="E528" s="153" t="s">
        <v>1</v>
      </c>
      <c r="F528" s="154" t="s">
        <v>1677</v>
      </c>
      <c r="H528" s="153" t="s">
        <v>1</v>
      </c>
      <c r="I528" s="155"/>
      <c r="L528" s="151"/>
      <c r="M528" s="156"/>
      <c r="T528" s="157"/>
      <c r="AT528" s="153" t="s">
        <v>228</v>
      </c>
      <c r="AU528" s="153" t="s">
        <v>96</v>
      </c>
      <c r="AV528" s="12" t="s">
        <v>94</v>
      </c>
      <c r="AW528" s="12" t="s">
        <v>42</v>
      </c>
      <c r="AX528" s="12" t="s">
        <v>87</v>
      </c>
      <c r="AY528" s="153" t="s">
        <v>219</v>
      </c>
    </row>
    <row r="529" spans="2:65" s="12" customFormat="1" ht="11.25">
      <c r="B529" s="151"/>
      <c r="D529" s="152" t="s">
        <v>228</v>
      </c>
      <c r="E529" s="153" t="s">
        <v>1</v>
      </c>
      <c r="F529" s="154" t="s">
        <v>1892</v>
      </c>
      <c r="H529" s="153" t="s">
        <v>1</v>
      </c>
      <c r="I529" s="155"/>
      <c r="L529" s="151"/>
      <c r="M529" s="156"/>
      <c r="T529" s="157"/>
      <c r="AT529" s="153" t="s">
        <v>228</v>
      </c>
      <c r="AU529" s="153" t="s">
        <v>96</v>
      </c>
      <c r="AV529" s="12" t="s">
        <v>94</v>
      </c>
      <c r="AW529" s="12" t="s">
        <v>42</v>
      </c>
      <c r="AX529" s="12" t="s">
        <v>87</v>
      </c>
      <c r="AY529" s="153" t="s">
        <v>219</v>
      </c>
    </row>
    <row r="530" spans="2:65" s="13" customFormat="1" ht="11.25">
      <c r="B530" s="158"/>
      <c r="D530" s="152" t="s">
        <v>228</v>
      </c>
      <c r="E530" s="159" t="s">
        <v>1</v>
      </c>
      <c r="F530" s="160" t="s">
        <v>1679</v>
      </c>
      <c r="H530" s="161">
        <v>0</v>
      </c>
      <c r="I530" s="162"/>
      <c r="L530" s="158"/>
      <c r="M530" s="163"/>
      <c r="T530" s="164"/>
      <c r="AT530" s="159" t="s">
        <v>228</v>
      </c>
      <c r="AU530" s="159" t="s">
        <v>96</v>
      </c>
      <c r="AV530" s="13" t="s">
        <v>236</v>
      </c>
      <c r="AW530" s="13" t="s">
        <v>42</v>
      </c>
      <c r="AX530" s="13" t="s">
        <v>87</v>
      </c>
      <c r="AY530" s="159" t="s">
        <v>219</v>
      </c>
    </row>
    <row r="531" spans="2:65" s="15" customFormat="1" ht="11.25">
      <c r="B531" s="172"/>
      <c r="D531" s="152" t="s">
        <v>228</v>
      </c>
      <c r="E531" s="173" t="s">
        <v>1</v>
      </c>
      <c r="F531" s="174" t="s">
        <v>262</v>
      </c>
      <c r="H531" s="175">
        <v>517.5</v>
      </c>
      <c r="I531" s="176"/>
      <c r="L531" s="172"/>
      <c r="M531" s="177"/>
      <c r="T531" s="178"/>
      <c r="AT531" s="173" t="s">
        <v>228</v>
      </c>
      <c r="AU531" s="173" t="s">
        <v>96</v>
      </c>
      <c r="AV531" s="15" t="s">
        <v>226</v>
      </c>
      <c r="AW531" s="15" t="s">
        <v>42</v>
      </c>
      <c r="AX531" s="15" t="s">
        <v>94</v>
      </c>
      <c r="AY531" s="173" t="s">
        <v>219</v>
      </c>
    </row>
    <row r="532" spans="2:65" s="1" customFormat="1" ht="16.5" customHeight="1">
      <c r="B532" s="33"/>
      <c r="C532" s="138" t="s">
        <v>1893</v>
      </c>
      <c r="D532" s="138" t="s">
        <v>221</v>
      </c>
      <c r="E532" s="139" t="s">
        <v>729</v>
      </c>
      <c r="F532" s="140" t="s">
        <v>730</v>
      </c>
      <c r="G532" s="141" t="s">
        <v>224</v>
      </c>
      <c r="H532" s="142">
        <v>750</v>
      </c>
      <c r="I532" s="143"/>
      <c r="J532" s="144">
        <f>ROUND(I532*H532,2)</f>
        <v>0</v>
      </c>
      <c r="K532" s="140" t="s">
        <v>254</v>
      </c>
      <c r="L532" s="33"/>
      <c r="M532" s="145" t="s">
        <v>1</v>
      </c>
      <c r="N532" s="146" t="s">
        <v>52</v>
      </c>
      <c r="P532" s="147">
        <f>O532*H532</f>
        <v>0</v>
      </c>
      <c r="Q532" s="147">
        <v>0</v>
      </c>
      <c r="R532" s="147">
        <f>Q532*H532</f>
        <v>0</v>
      </c>
      <c r="S532" s="147">
        <v>0</v>
      </c>
      <c r="T532" s="148">
        <f>S532*H532</f>
        <v>0</v>
      </c>
      <c r="AR532" s="149" t="s">
        <v>226</v>
      </c>
      <c r="AT532" s="149" t="s">
        <v>221</v>
      </c>
      <c r="AU532" s="149" t="s">
        <v>96</v>
      </c>
      <c r="AY532" s="17" t="s">
        <v>219</v>
      </c>
      <c r="BE532" s="150">
        <f>IF(N532="základní",J532,0)</f>
        <v>0</v>
      </c>
      <c r="BF532" s="150">
        <f>IF(N532="snížená",J532,0)</f>
        <v>0</v>
      </c>
      <c r="BG532" s="150">
        <f>IF(N532="zákl. přenesená",J532,0)</f>
        <v>0</v>
      </c>
      <c r="BH532" s="150">
        <f>IF(N532="sníž. přenesená",J532,0)</f>
        <v>0</v>
      </c>
      <c r="BI532" s="150">
        <f>IF(N532="nulová",J532,0)</f>
        <v>0</v>
      </c>
      <c r="BJ532" s="17" t="s">
        <v>94</v>
      </c>
      <c r="BK532" s="150">
        <f>ROUND(I532*H532,2)</f>
        <v>0</v>
      </c>
      <c r="BL532" s="17" t="s">
        <v>226</v>
      </c>
      <c r="BM532" s="149" t="s">
        <v>1894</v>
      </c>
    </row>
    <row r="533" spans="2:65" s="1" customFormat="1" ht="11.25">
      <c r="B533" s="33"/>
      <c r="D533" s="179" t="s">
        <v>256</v>
      </c>
      <c r="F533" s="180" t="s">
        <v>732</v>
      </c>
      <c r="I533" s="181"/>
      <c r="L533" s="33"/>
      <c r="M533" s="182"/>
      <c r="T533" s="57"/>
      <c r="AT533" s="17" t="s">
        <v>256</v>
      </c>
      <c r="AU533" s="17" t="s">
        <v>96</v>
      </c>
    </row>
    <row r="534" spans="2:65" s="14" customFormat="1" ht="11.25">
      <c r="B534" s="165"/>
      <c r="D534" s="152" t="s">
        <v>228</v>
      </c>
      <c r="E534" s="166" t="s">
        <v>1</v>
      </c>
      <c r="F534" s="167" t="s">
        <v>1895</v>
      </c>
      <c r="H534" s="168">
        <v>750</v>
      </c>
      <c r="I534" s="169"/>
      <c r="L534" s="165"/>
      <c r="M534" s="170"/>
      <c r="T534" s="171"/>
      <c r="AT534" s="166" t="s">
        <v>228</v>
      </c>
      <c r="AU534" s="166" t="s">
        <v>96</v>
      </c>
      <c r="AV534" s="14" t="s">
        <v>96</v>
      </c>
      <c r="AW534" s="14" t="s">
        <v>42</v>
      </c>
      <c r="AX534" s="14" t="s">
        <v>94</v>
      </c>
      <c r="AY534" s="166" t="s">
        <v>219</v>
      </c>
    </row>
    <row r="535" spans="2:65" s="1" customFormat="1" ht="24.2" customHeight="1">
      <c r="B535" s="33"/>
      <c r="C535" s="138" t="s">
        <v>579</v>
      </c>
      <c r="D535" s="138" t="s">
        <v>221</v>
      </c>
      <c r="E535" s="139" t="s">
        <v>744</v>
      </c>
      <c r="F535" s="140" t="s">
        <v>745</v>
      </c>
      <c r="G535" s="141" t="s">
        <v>319</v>
      </c>
      <c r="H535" s="142">
        <v>450</v>
      </c>
      <c r="I535" s="143"/>
      <c r="J535" s="144">
        <f>ROUND(I535*H535,2)</f>
        <v>0</v>
      </c>
      <c r="K535" s="140" t="s">
        <v>225</v>
      </c>
      <c r="L535" s="33"/>
      <c r="M535" s="145" t="s">
        <v>1</v>
      </c>
      <c r="N535" s="146" t="s">
        <v>52</v>
      </c>
      <c r="P535" s="147">
        <f>O535*H535</f>
        <v>0</v>
      </c>
      <c r="Q535" s="147">
        <v>0</v>
      </c>
      <c r="R535" s="147">
        <f>Q535*H535</f>
        <v>0</v>
      </c>
      <c r="S535" s="147">
        <v>0</v>
      </c>
      <c r="T535" s="148">
        <f>S535*H535</f>
        <v>0</v>
      </c>
      <c r="AR535" s="149" t="s">
        <v>226</v>
      </c>
      <c r="AT535" s="149" t="s">
        <v>221</v>
      </c>
      <c r="AU535" s="149" t="s">
        <v>96</v>
      </c>
      <c r="AY535" s="17" t="s">
        <v>219</v>
      </c>
      <c r="BE535" s="150">
        <f>IF(N535="základní",J535,0)</f>
        <v>0</v>
      </c>
      <c r="BF535" s="150">
        <f>IF(N535="snížená",J535,0)</f>
        <v>0</v>
      </c>
      <c r="BG535" s="150">
        <f>IF(N535="zákl. přenesená",J535,0)</f>
        <v>0</v>
      </c>
      <c r="BH535" s="150">
        <f>IF(N535="sníž. přenesená",J535,0)</f>
        <v>0</v>
      </c>
      <c r="BI535" s="150">
        <f>IF(N535="nulová",J535,0)</f>
        <v>0</v>
      </c>
      <c r="BJ535" s="17" t="s">
        <v>94</v>
      </c>
      <c r="BK535" s="150">
        <f>ROUND(I535*H535,2)</f>
        <v>0</v>
      </c>
      <c r="BL535" s="17" t="s">
        <v>226</v>
      </c>
      <c r="BM535" s="149" t="s">
        <v>1896</v>
      </c>
    </row>
    <row r="536" spans="2:65" s="12" customFormat="1" ht="11.25">
      <c r="B536" s="151"/>
      <c r="D536" s="152" t="s">
        <v>228</v>
      </c>
      <c r="E536" s="153" t="s">
        <v>1</v>
      </c>
      <c r="F536" s="154" t="s">
        <v>1897</v>
      </c>
      <c r="H536" s="153" t="s">
        <v>1</v>
      </c>
      <c r="I536" s="155"/>
      <c r="L536" s="151"/>
      <c r="M536" s="156"/>
      <c r="T536" s="157"/>
      <c r="AT536" s="153" t="s">
        <v>228</v>
      </c>
      <c r="AU536" s="153" t="s">
        <v>96</v>
      </c>
      <c r="AV536" s="12" t="s">
        <v>94</v>
      </c>
      <c r="AW536" s="12" t="s">
        <v>42</v>
      </c>
      <c r="AX536" s="12" t="s">
        <v>87</v>
      </c>
      <c r="AY536" s="153" t="s">
        <v>219</v>
      </c>
    </row>
    <row r="537" spans="2:65" s="14" customFormat="1" ht="11.25">
      <c r="B537" s="165"/>
      <c r="D537" s="152" t="s">
        <v>228</v>
      </c>
      <c r="E537" s="166" t="s">
        <v>1</v>
      </c>
      <c r="F537" s="167" t="s">
        <v>1898</v>
      </c>
      <c r="H537" s="168">
        <v>450</v>
      </c>
      <c r="I537" s="169"/>
      <c r="L537" s="165"/>
      <c r="M537" s="170"/>
      <c r="T537" s="171"/>
      <c r="AT537" s="166" t="s">
        <v>228</v>
      </c>
      <c r="AU537" s="166" t="s">
        <v>96</v>
      </c>
      <c r="AV537" s="14" t="s">
        <v>96</v>
      </c>
      <c r="AW537" s="14" t="s">
        <v>42</v>
      </c>
      <c r="AX537" s="14" t="s">
        <v>87</v>
      </c>
      <c r="AY537" s="166" t="s">
        <v>219</v>
      </c>
    </row>
    <row r="538" spans="2:65" s="15" customFormat="1" ht="11.25">
      <c r="B538" s="172"/>
      <c r="D538" s="152" t="s">
        <v>228</v>
      </c>
      <c r="E538" s="173" t="s">
        <v>1</v>
      </c>
      <c r="F538" s="174" t="s">
        <v>262</v>
      </c>
      <c r="H538" s="175">
        <v>450</v>
      </c>
      <c r="I538" s="176"/>
      <c r="L538" s="172"/>
      <c r="M538" s="177"/>
      <c r="T538" s="178"/>
      <c r="AT538" s="173" t="s">
        <v>228</v>
      </c>
      <c r="AU538" s="173" t="s">
        <v>96</v>
      </c>
      <c r="AV538" s="15" t="s">
        <v>226</v>
      </c>
      <c r="AW538" s="15" t="s">
        <v>42</v>
      </c>
      <c r="AX538" s="15" t="s">
        <v>94</v>
      </c>
      <c r="AY538" s="173" t="s">
        <v>219</v>
      </c>
    </row>
    <row r="539" spans="2:65" s="1" customFormat="1" ht="16.5" customHeight="1">
      <c r="B539" s="33"/>
      <c r="C539" s="138" t="s">
        <v>1899</v>
      </c>
      <c r="D539" s="138" t="s">
        <v>221</v>
      </c>
      <c r="E539" s="139" t="s">
        <v>346</v>
      </c>
      <c r="F539" s="140" t="s">
        <v>347</v>
      </c>
      <c r="G539" s="141" t="s">
        <v>272</v>
      </c>
      <c r="H539" s="142">
        <v>225</v>
      </c>
      <c r="I539" s="143"/>
      <c r="J539" s="144">
        <f>ROUND(I539*H539,2)</f>
        <v>0</v>
      </c>
      <c r="K539" s="140" t="s">
        <v>254</v>
      </c>
      <c r="L539" s="33"/>
      <c r="M539" s="145" t="s">
        <v>1</v>
      </c>
      <c r="N539" s="146" t="s">
        <v>52</v>
      </c>
      <c r="P539" s="147">
        <f>O539*H539</f>
        <v>0</v>
      </c>
      <c r="Q539" s="147">
        <v>0</v>
      </c>
      <c r="R539" s="147">
        <f>Q539*H539</f>
        <v>0</v>
      </c>
      <c r="S539" s="147">
        <v>0</v>
      </c>
      <c r="T539" s="148">
        <f>S539*H539</f>
        <v>0</v>
      </c>
      <c r="AR539" s="149" t="s">
        <v>226</v>
      </c>
      <c r="AT539" s="149" t="s">
        <v>221</v>
      </c>
      <c r="AU539" s="149" t="s">
        <v>96</v>
      </c>
      <c r="AY539" s="17" t="s">
        <v>219</v>
      </c>
      <c r="BE539" s="150">
        <f>IF(N539="základní",J539,0)</f>
        <v>0</v>
      </c>
      <c r="BF539" s="150">
        <f>IF(N539="snížená",J539,0)</f>
        <v>0</v>
      </c>
      <c r="BG539" s="150">
        <f>IF(N539="zákl. přenesená",J539,0)</f>
        <v>0</v>
      </c>
      <c r="BH539" s="150">
        <f>IF(N539="sníž. přenesená",J539,0)</f>
        <v>0</v>
      </c>
      <c r="BI539" s="150">
        <f>IF(N539="nulová",J539,0)</f>
        <v>0</v>
      </c>
      <c r="BJ539" s="17" t="s">
        <v>94</v>
      </c>
      <c r="BK539" s="150">
        <f>ROUND(I539*H539,2)</f>
        <v>0</v>
      </c>
      <c r="BL539" s="17" t="s">
        <v>226</v>
      </c>
      <c r="BM539" s="149" t="s">
        <v>1900</v>
      </c>
    </row>
    <row r="540" spans="2:65" s="1" customFormat="1" ht="11.25">
      <c r="B540" s="33"/>
      <c r="D540" s="179" t="s">
        <v>256</v>
      </c>
      <c r="F540" s="180" t="s">
        <v>349</v>
      </c>
      <c r="I540" s="181"/>
      <c r="L540" s="33"/>
      <c r="M540" s="182"/>
      <c r="T540" s="57"/>
      <c r="AT540" s="17" t="s">
        <v>256</v>
      </c>
      <c r="AU540" s="17" t="s">
        <v>96</v>
      </c>
    </row>
    <row r="541" spans="2:65" s="12" customFormat="1" ht="11.25">
      <c r="B541" s="151"/>
      <c r="D541" s="152" t="s">
        <v>228</v>
      </c>
      <c r="E541" s="153" t="s">
        <v>1</v>
      </c>
      <c r="F541" s="154" t="s">
        <v>750</v>
      </c>
      <c r="H541" s="153" t="s">
        <v>1</v>
      </c>
      <c r="I541" s="155"/>
      <c r="L541" s="151"/>
      <c r="M541" s="156"/>
      <c r="T541" s="157"/>
      <c r="AT541" s="153" t="s">
        <v>228</v>
      </c>
      <c r="AU541" s="153" t="s">
        <v>96</v>
      </c>
      <c r="AV541" s="12" t="s">
        <v>94</v>
      </c>
      <c r="AW541" s="12" t="s">
        <v>42</v>
      </c>
      <c r="AX541" s="12" t="s">
        <v>87</v>
      </c>
      <c r="AY541" s="153" t="s">
        <v>219</v>
      </c>
    </row>
    <row r="542" spans="2:65" s="14" customFormat="1" ht="11.25">
      <c r="B542" s="165"/>
      <c r="D542" s="152" t="s">
        <v>228</v>
      </c>
      <c r="E542" s="166" t="s">
        <v>1</v>
      </c>
      <c r="F542" s="167" t="s">
        <v>1516</v>
      </c>
      <c r="H542" s="168">
        <v>225</v>
      </c>
      <c r="I542" s="169"/>
      <c r="L542" s="165"/>
      <c r="M542" s="170"/>
      <c r="T542" s="171"/>
      <c r="AT542" s="166" t="s">
        <v>228</v>
      </c>
      <c r="AU542" s="166" t="s">
        <v>96</v>
      </c>
      <c r="AV542" s="14" t="s">
        <v>96</v>
      </c>
      <c r="AW542" s="14" t="s">
        <v>42</v>
      </c>
      <c r="AX542" s="14" t="s">
        <v>87</v>
      </c>
      <c r="AY542" s="166" t="s">
        <v>219</v>
      </c>
    </row>
    <row r="543" spans="2:65" s="15" customFormat="1" ht="11.25">
      <c r="B543" s="172"/>
      <c r="D543" s="152" t="s">
        <v>228</v>
      </c>
      <c r="E543" s="173" t="s">
        <v>1</v>
      </c>
      <c r="F543" s="174" t="s">
        <v>262</v>
      </c>
      <c r="H543" s="175">
        <v>225</v>
      </c>
      <c r="I543" s="176"/>
      <c r="L543" s="172"/>
      <c r="M543" s="177"/>
      <c r="T543" s="178"/>
      <c r="AT543" s="173" t="s">
        <v>228</v>
      </c>
      <c r="AU543" s="173" t="s">
        <v>96</v>
      </c>
      <c r="AV543" s="15" t="s">
        <v>226</v>
      </c>
      <c r="AW543" s="15" t="s">
        <v>42</v>
      </c>
      <c r="AX543" s="15" t="s">
        <v>94</v>
      </c>
      <c r="AY543" s="173" t="s">
        <v>219</v>
      </c>
    </row>
    <row r="544" spans="2:65" s="1" customFormat="1" ht="16.5" customHeight="1">
      <c r="B544" s="33"/>
      <c r="C544" s="138" t="s">
        <v>1901</v>
      </c>
      <c r="D544" s="138" t="s">
        <v>221</v>
      </c>
      <c r="E544" s="139" t="s">
        <v>1902</v>
      </c>
      <c r="F544" s="140" t="s">
        <v>1903</v>
      </c>
      <c r="G544" s="141" t="s">
        <v>224</v>
      </c>
      <c r="H544" s="142">
        <v>872.4</v>
      </c>
      <c r="I544" s="143"/>
      <c r="J544" s="144">
        <f>ROUND(I544*H544,2)</f>
        <v>0</v>
      </c>
      <c r="K544" s="140" t="s">
        <v>254</v>
      </c>
      <c r="L544" s="33"/>
      <c r="M544" s="145" t="s">
        <v>1</v>
      </c>
      <c r="N544" s="146" t="s">
        <v>52</v>
      </c>
      <c r="P544" s="147">
        <f>O544*H544</f>
        <v>0</v>
      </c>
      <c r="Q544" s="147">
        <v>6.8999999999999997E-4</v>
      </c>
      <c r="R544" s="147">
        <f>Q544*H544</f>
        <v>0.60195599999999994</v>
      </c>
      <c r="S544" s="147">
        <v>0</v>
      </c>
      <c r="T544" s="148">
        <f>S544*H544</f>
        <v>0</v>
      </c>
      <c r="AR544" s="149" t="s">
        <v>226</v>
      </c>
      <c r="AT544" s="149" t="s">
        <v>221</v>
      </c>
      <c r="AU544" s="149" t="s">
        <v>96</v>
      </c>
      <c r="AY544" s="17" t="s">
        <v>219</v>
      </c>
      <c r="BE544" s="150">
        <f>IF(N544="základní",J544,0)</f>
        <v>0</v>
      </c>
      <c r="BF544" s="150">
        <f>IF(N544="snížená",J544,0)</f>
        <v>0</v>
      </c>
      <c r="BG544" s="150">
        <f>IF(N544="zákl. přenesená",J544,0)</f>
        <v>0</v>
      </c>
      <c r="BH544" s="150">
        <f>IF(N544="sníž. přenesená",J544,0)</f>
        <v>0</v>
      </c>
      <c r="BI544" s="150">
        <f>IF(N544="nulová",J544,0)</f>
        <v>0</v>
      </c>
      <c r="BJ544" s="17" t="s">
        <v>94</v>
      </c>
      <c r="BK544" s="150">
        <f>ROUND(I544*H544,2)</f>
        <v>0</v>
      </c>
      <c r="BL544" s="17" t="s">
        <v>226</v>
      </c>
      <c r="BM544" s="149" t="s">
        <v>1904</v>
      </c>
    </row>
    <row r="545" spans="2:65" s="1" customFormat="1" ht="11.25">
      <c r="B545" s="33"/>
      <c r="D545" s="179" t="s">
        <v>256</v>
      </c>
      <c r="F545" s="180" t="s">
        <v>1905</v>
      </c>
      <c r="I545" s="181"/>
      <c r="L545" s="33"/>
      <c r="M545" s="182"/>
      <c r="T545" s="57"/>
      <c r="AT545" s="17" t="s">
        <v>256</v>
      </c>
      <c r="AU545" s="17" t="s">
        <v>96</v>
      </c>
    </row>
    <row r="546" spans="2:65" s="12" customFormat="1" ht="11.25">
      <c r="B546" s="151"/>
      <c r="D546" s="152" t="s">
        <v>228</v>
      </c>
      <c r="E546" s="153" t="s">
        <v>1</v>
      </c>
      <c r="F546" s="154" t="s">
        <v>1906</v>
      </c>
      <c r="H546" s="153" t="s">
        <v>1</v>
      </c>
      <c r="I546" s="155"/>
      <c r="L546" s="151"/>
      <c r="M546" s="156"/>
      <c r="T546" s="157"/>
      <c r="AT546" s="153" t="s">
        <v>228</v>
      </c>
      <c r="AU546" s="153" t="s">
        <v>96</v>
      </c>
      <c r="AV546" s="12" t="s">
        <v>94</v>
      </c>
      <c r="AW546" s="12" t="s">
        <v>42</v>
      </c>
      <c r="AX546" s="12" t="s">
        <v>87</v>
      </c>
      <c r="AY546" s="153" t="s">
        <v>219</v>
      </c>
    </row>
    <row r="547" spans="2:65" s="14" customFormat="1" ht="11.25">
      <c r="B547" s="165"/>
      <c r="D547" s="152" t="s">
        <v>228</v>
      </c>
      <c r="E547" s="166" t="s">
        <v>1</v>
      </c>
      <c r="F547" s="167" t="s">
        <v>1907</v>
      </c>
      <c r="H547" s="168">
        <v>750</v>
      </c>
      <c r="I547" s="169"/>
      <c r="L547" s="165"/>
      <c r="M547" s="170"/>
      <c r="T547" s="171"/>
      <c r="AT547" s="166" t="s">
        <v>228</v>
      </c>
      <c r="AU547" s="166" t="s">
        <v>96</v>
      </c>
      <c r="AV547" s="14" t="s">
        <v>96</v>
      </c>
      <c r="AW547" s="14" t="s">
        <v>42</v>
      </c>
      <c r="AX547" s="14" t="s">
        <v>87</v>
      </c>
      <c r="AY547" s="166" t="s">
        <v>219</v>
      </c>
    </row>
    <row r="548" spans="2:65" s="13" customFormat="1" ht="11.25">
      <c r="B548" s="158"/>
      <c r="D548" s="152" t="s">
        <v>228</v>
      </c>
      <c r="E548" s="159" t="s">
        <v>1</v>
      </c>
      <c r="F548" s="160" t="s">
        <v>242</v>
      </c>
      <c r="H548" s="161">
        <v>750</v>
      </c>
      <c r="I548" s="162"/>
      <c r="L548" s="158"/>
      <c r="M548" s="163"/>
      <c r="T548" s="164"/>
      <c r="AT548" s="159" t="s">
        <v>228</v>
      </c>
      <c r="AU548" s="159" t="s">
        <v>96</v>
      </c>
      <c r="AV548" s="13" t="s">
        <v>236</v>
      </c>
      <c r="AW548" s="13" t="s">
        <v>42</v>
      </c>
      <c r="AX548" s="13" t="s">
        <v>87</v>
      </c>
      <c r="AY548" s="159" t="s">
        <v>219</v>
      </c>
    </row>
    <row r="549" spans="2:65" s="12" customFormat="1" ht="11.25">
      <c r="B549" s="151"/>
      <c r="D549" s="152" t="s">
        <v>228</v>
      </c>
      <c r="E549" s="153" t="s">
        <v>1</v>
      </c>
      <c r="F549" s="154" t="s">
        <v>1908</v>
      </c>
      <c r="H549" s="153" t="s">
        <v>1</v>
      </c>
      <c r="I549" s="155"/>
      <c r="L549" s="151"/>
      <c r="M549" s="156"/>
      <c r="T549" s="157"/>
      <c r="AT549" s="153" t="s">
        <v>228</v>
      </c>
      <c r="AU549" s="153" t="s">
        <v>96</v>
      </c>
      <c r="AV549" s="12" t="s">
        <v>94</v>
      </c>
      <c r="AW549" s="12" t="s">
        <v>42</v>
      </c>
      <c r="AX549" s="12" t="s">
        <v>87</v>
      </c>
      <c r="AY549" s="153" t="s">
        <v>219</v>
      </c>
    </row>
    <row r="550" spans="2:65" s="14" customFormat="1" ht="11.25">
      <c r="B550" s="165"/>
      <c r="D550" s="152" t="s">
        <v>228</v>
      </c>
      <c r="E550" s="166" t="s">
        <v>1</v>
      </c>
      <c r="F550" s="167" t="s">
        <v>1909</v>
      </c>
      <c r="H550" s="168">
        <v>40.5</v>
      </c>
      <c r="I550" s="169"/>
      <c r="L550" s="165"/>
      <c r="M550" s="170"/>
      <c r="T550" s="171"/>
      <c r="AT550" s="166" t="s">
        <v>228</v>
      </c>
      <c r="AU550" s="166" t="s">
        <v>96</v>
      </c>
      <c r="AV550" s="14" t="s">
        <v>96</v>
      </c>
      <c r="AW550" s="14" t="s">
        <v>42</v>
      </c>
      <c r="AX550" s="14" t="s">
        <v>87</v>
      </c>
      <c r="AY550" s="166" t="s">
        <v>219</v>
      </c>
    </row>
    <row r="551" spans="2:65" s="14" customFormat="1" ht="11.25">
      <c r="B551" s="165"/>
      <c r="D551" s="152" t="s">
        <v>228</v>
      </c>
      <c r="E551" s="166" t="s">
        <v>1</v>
      </c>
      <c r="F551" s="167" t="s">
        <v>1910</v>
      </c>
      <c r="H551" s="168">
        <v>64.900000000000006</v>
      </c>
      <c r="I551" s="169"/>
      <c r="L551" s="165"/>
      <c r="M551" s="170"/>
      <c r="T551" s="171"/>
      <c r="AT551" s="166" t="s">
        <v>228</v>
      </c>
      <c r="AU551" s="166" t="s">
        <v>96</v>
      </c>
      <c r="AV551" s="14" t="s">
        <v>96</v>
      </c>
      <c r="AW551" s="14" t="s">
        <v>42</v>
      </c>
      <c r="AX551" s="14" t="s">
        <v>87</v>
      </c>
      <c r="AY551" s="166" t="s">
        <v>219</v>
      </c>
    </row>
    <row r="552" spans="2:65" s="14" customFormat="1" ht="11.25">
      <c r="B552" s="165"/>
      <c r="D552" s="152" t="s">
        <v>228</v>
      </c>
      <c r="E552" s="166" t="s">
        <v>1</v>
      </c>
      <c r="F552" s="167" t="s">
        <v>1911</v>
      </c>
      <c r="H552" s="168">
        <v>17</v>
      </c>
      <c r="I552" s="169"/>
      <c r="L552" s="165"/>
      <c r="M552" s="170"/>
      <c r="T552" s="171"/>
      <c r="AT552" s="166" t="s">
        <v>228</v>
      </c>
      <c r="AU552" s="166" t="s">
        <v>96</v>
      </c>
      <c r="AV552" s="14" t="s">
        <v>96</v>
      </c>
      <c r="AW552" s="14" t="s">
        <v>42</v>
      </c>
      <c r="AX552" s="14" t="s">
        <v>87</v>
      </c>
      <c r="AY552" s="166" t="s">
        <v>219</v>
      </c>
    </row>
    <row r="553" spans="2:65" s="13" customFormat="1" ht="11.25">
      <c r="B553" s="158"/>
      <c r="D553" s="152" t="s">
        <v>228</v>
      </c>
      <c r="E553" s="159" t="s">
        <v>1</v>
      </c>
      <c r="F553" s="160" t="s">
        <v>242</v>
      </c>
      <c r="H553" s="161">
        <v>122.4</v>
      </c>
      <c r="I553" s="162"/>
      <c r="L553" s="158"/>
      <c r="M553" s="163"/>
      <c r="T553" s="164"/>
      <c r="AT553" s="159" t="s">
        <v>228</v>
      </c>
      <c r="AU553" s="159" t="s">
        <v>96</v>
      </c>
      <c r="AV553" s="13" t="s">
        <v>236</v>
      </c>
      <c r="AW553" s="13" t="s">
        <v>42</v>
      </c>
      <c r="AX553" s="13" t="s">
        <v>87</v>
      </c>
      <c r="AY553" s="159" t="s">
        <v>219</v>
      </c>
    </row>
    <row r="554" spans="2:65" s="15" customFormat="1" ht="11.25">
      <c r="B554" s="172"/>
      <c r="D554" s="152" t="s">
        <v>228</v>
      </c>
      <c r="E554" s="173" t="s">
        <v>1553</v>
      </c>
      <c r="F554" s="174" t="s">
        <v>262</v>
      </c>
      <c r="H554" s="175">
        <v>872.4</v>
      </c>
      <c r="I554" s="176"/>
      <c r="L554" s="172"/>
      <c r="M554" s="177"/>
      <c r="T554" s="178"/>
      <c r="AT554" s="173" t="s">
        <v>228</v>
      </c>
      <c r="AU554" s="173" t="s">
        <v>96</v>
      </c>
      <c r="AV554" s="15" t="s">
        <v>226</v>
      </c>
      <c r="AW554" s="15" t="s">
        <v>42</v>
      </c>
      <c r="AX554" s="15" t="s">
        <v>94</v>
      </c>
      <c r="AY554" s="173" t="s">
        <v>219</v>
      </c>
    </row>
    <row r="555" spans="2:65" s="1" customFormat="1" ht="21.75" customHeight="1">
      <c r="B555" s="33"/>
      <c r="C555" s="138" t="s">
        <v>1912</v>
      </c>
      <c r="D555" s="138" t="s">
        <v>221</v>
      </c>
      <c r="E555" s="139" t="s">
        <v>880</v>
      </c>
      <c r="F555" s="140" t="s">
        <v>881</v>
      </c>
      <c r="G555" s="141" t="s">
        <v>319</v>
      </c>
      <c r="H555" s="142">
        <v>0.60199999999999998</v>
      </c>
      <c r="I555" s="143"/>
      <c r="J555" s="144">
        <f>ROUND(I555*H555,2)</f>
        <v>0</v>
      </c>
      <c r="K555" s="140" t="s">
        <v>254</v>
      </c>
      <c r="L555" s="33"/>
      <c r="M555" s="145" t="s">
        <v>1</v>
      </c>
      <c r="N555" s="146" t="s">
        <v>52</v>
      </c>
      <c r="P555" s="147">
        <f>O555*H555</f>
        <v>0</v>
      </c>
      <c r="Q555" s="147">
        <v>0</v>
      </c>
      <c r="R555" s="147">
        <f>Q555*H555</f>
        <v>0</v>
      </c>
      <c r="S555" s="147">
        <v>0</v>
      </c>
      <c r="T555" s="148">
        <f>S555*H555</f>
        <v>0</v>
      </c>
      <c r="AR555" s="149" t="s">
        <v>226</v>
      </c>
      <c r="AT555" s="149" t="s">
        <v>221</v>
      </c>
      <c r="AU555" s="149" t="s">
        <v>96</v>
      </c>
      <c r="AY555" s="17" t="s">
        <v>219</v>
      </c>
      <c r="BE555" s="150">
        <f>IF(N555="základní",J555,0)</f>
        <v>0</v>
      </c>
      <c r="BF555" s="150">
        <f>IF(N555="snížená",J555,0)</f>
        <v>0</v>
      </c>
      <c r="BG555" s="150">
        <f>IF(N555="zákl. přenesená",J555,0)</f>
        <v>0</v>
      </c>
      <c r="BH555" s="150">
        <f>IF(N555="sníž. přenesená",J555,0)</f>
        <v>0</v>
      </c>
      <c r="BI555" s="150">
        <f>IF(N555="nulová",J555,0)</f>
        <v>0</v>
      </c>
      <c r="BJ555" s="17" t="s">
        <v>94</v>
      </c>
      <c r="BK555" s="150">
        <f>ROUND(I555*H555,2)</f>
        <v>0</v>
      </c>
      <c r="BL555" s="17" t="s">
        <v>226</v>
      </c>
      <c r="BM555" s="149" t="s">
        <v>1913</v>
      </c>
    </row>
    <row r="556" spans="2:65" s="1" customFormat="1" ht="11.25">
      <c r="B556" s="33"/>
      <c r="D556" s="179" t="s">
        <v>256</v>
      </c>
      <c r="F556" s="180" t="s">
        <v>883</v>
      </c>
      <c r="I556" s="181"/>
      <c r="L556" s="33"/>
      <c r="M556" s="182"/>
      <c r="T556" s="57"/>
      <c r="AT556" s="17" t="s">
        <v>256</v>
      </c>
      <c r="AU556" s="17" t="s">
        <v>96</v>
      </c>
    </row>
    <row r="557" spans="2:65" s="14" customFormat="1" ht="11.25">
      <c r="B557" s="165"/>
      <c r="D557" s="152" t="s">
        <v>228</v>
      </c>
      <c r="E557" s="166" t="s">
        <v>1</v>
      </c>
      <c r="F557" s="167" t="s">
        <v>1914</v>
      </c>
      <c r="H557" s="168">
        <v>0.60199999999999998</v>
      </c>
      <c r="I557" s="169"/>
      <c r="L557" s="165"/>
      <c r="M557" s="170"/>
      <c r="T557" s="171"/>
      <c r="AT557" s="166" t="s">
        <v>228</v>
      </c>
      <c r="AU557" s="166" t="s">
        <v>96</v>
      </c>
      <c r="AV557" s="14" t="s">
        <v>96</v>
      </c>
      <c r="AW557" s="14" t="s">
        <v>42</v>
      </c>
      <c r="AX557" s="14" t="s">
        <v>87</v>
      </c>
      <c r="AY557" s="166" t="s">
        <v>219</v>
      </c>
    </row>
    <row r="558" spans="2:65" s="15" customFormat="1" ht="11.25">
      <c r="B558" s="172"/>
      <c r="D558" s="152" t="s">
        <v>228</v>
      </c>
      <c r="E558" s="173" t="s">
        <v>1531</v>
      </c>
      <c r="F558" s="174" t="s">
        <v>262</v>
      </c>
      <c r="H558" s="175">
        <v>0.60199999999999998</v>
      </c>
      <c r="I558" s="176"/>
      <c r="L558" s="172"/>
      <c r="M558" s="177"/>
      <c r="T558" s="178"/>
      <c r="AT558" s="173" t="s">
        <v>228</v>
      </c>
      <c r="AU558" s="173" t="s">
        <v>96</v>
      </c>
      <c r="AV558" s="15" t="s">
        <v>226</v>
      </c>
      <c r="AW558" s="15" t="s">
        <v>42</v>
      </c>
      <c r="AX558" s="15" t="s">
        <v>94</v>
      </c>
      <c r="AY558" s="173" t="s">
        <v>219</v>
      </c>
    </row>
    <row r="559" spans="2:65" s="11" customFormat="1" ht="22.9" customHeight="1">
      <c r="B559" s="126"/>
      <c r="D559" s="127" t="s">
        <v>86</v>
      </c>
      <c r="E559" s="136" t="s">
        <v>96</v>
      </c>
      <c r="F559" s="136" t="s">
        <v>1915</v>
      </c>
      <c r="I559" s="129"/>
      <c r="J559" s="137">
        <f>BK559</f>
        <v>0</v>
      </c>
      <c r="L559" s="126"/>
      <c r="M559" s="131"/>
      <c r="P559" s="132">
        <f>SUM(P560:P577)</f>
        <v>0</v>
      </c>
      <c r="R559" s="132">
        <f>SUM(R560:R577)</f>
        <v>14.604681500000002</v>
      </c>
      <c r="T559" s="133">
        <f>SUM(T560:T577)</f>
        <v>0</v>
      </c>
      <c r="AR559" s="127" t="s">
        <v>94</v>
      </c>
      <c r="AT559" s="134" t="s">
        <v>86</v>
      </c>
      <c r="AU559" s="134" t="s">
        <v>94</v>
      </c>
      <c r="AY559" s="127" t="s">
        <v>219</v>
      </c>
      <c r="BK559" s="135">
        <f>SUM(BK560:BK577)</f>
        <v>0</v>
      </c>
    </row>
    <row r="560" spans="2:65" s="1" customFormat="1" ht="16.5" customHeight="1">
      <c r="B560" s="33"/>
      <c r="C560" s="138" t="s">
        <v>1916</v>
      </c>
      <c r="D560" s="138" t="s">
        <v>221</v>
      </c>
      <c r="E560" s="139" t="s">
        <v>1917</v>
      </c>
      <c r="F560" s="140" t="s">
        <v>1918</v>
      </c>
      <c r="G560" s="141" t="s">
        <v>224</v>
      </c>
      <c r="H560" s="142">
        <v>98.05</v>
      </c>
      <c r="I560" s="143"/>
      <c r="J560" s="144">
        <f>ROUND(I560*H560,2)</f>
        <v>0</v>
      </c>
      <c r="K560" s="140" t="s">
        <v>254</v>
      </c>
      <c r="L560" s="33"/>
      <c r="M560" s="145" t="s">
        <v>1</v>
      </c>
      <c r="N560" s="146" t="s">
        <v>52</v>
      </c>
      <c r="P560" s="147">
        <f>O560*H560</f>
        <v>0</v>
      </c>
      <c r="Q560" s="147">
        <v>3.1E-4</v>
      </c>
      <c r="R560" s="147">
        <f>Q560*H560</f>
        <v>3.0395499999999999E-2</v>
      </c>
      <c r="S560" s="147">
        <v>0</v>
      </c>
      <c r="T560" s="148">
        <f>S560*H560</f>
        <v>0</v>
      </c>
      <c r="AR560" s="149" t="s">
        <v>226</v>
      </c>
      <c r="AT560" s="149" t="s">
        <v>221</v>
      </c>
      <c r="AU560" s="149" t="s">
        <v>96</v>
      </c>
      <c r="AY560" s="17" t="s">
        <v>219</v>
      </c>
      <c r="BE560" s="150">
        <f>IF(N560="základní",J560,0)</f>
        <v>0</v>
      </c>
      <c r="BF560" s="150">
        <f>IF(N560="snížená",J560,0)</f>
        <v>0</v>
      </c>
      <c r="BG560" s="150">
        <f>IF(N560="zákl. přenesená",J560,0)</f>
        <v>0</v>
      </c>
      <c r="BH560" s="150">
        <f>IF(N560="sníž. přenesená",J560,0)</f>
        <v>0</v>
      </c>
      <c r="BI560" s="150">
        <f>IF(N560="nulová",J560,0)</f>
        <v>0</v>
      </c>
      <c r="BJ560" s="17" t="s">
        <v>94</v>
      </c>
      <c r="BK560" s="150">
        <f>ROUND(I560*H560,2)</f>
        <v>0</v>
      </c>
      <c r="BL560" s="17" t="s">
        <v>226</v>
      </c>
      <c r="BM560" s="149" t="s">
        <v>1919</v>
      </c>
    </row>
    <row r="561" spans="2:65" s="1" customFormat="1" ht="11.25">
      <c r="B561" s="33"/>
      <c r="D561" s="179" t="s">
        <v>256</v>
      </c>
      <c r="F561" s="180" t="s">
        <v>1920</v>
      </c>
      <c r="I561" s="181"/>
      <c r="L561" s="33"/>
      <c r="M561" s="182"/>
      <c r="T561" s="57"/>
      <c r="AT561" s="17" t="s">
        <v>256</v>
      </c>
      <c r="AU561" s="17" t="s">
        <v>96</v>
      </c>
    </row>
    <row r="562" spans="2:65" s="12" customFormat="1" ht="11.25">
      <c r="B562" s="151"/>
      <c r="D562" s="152" t="s">
        <v>228</v>
      </c>
      <c r="E562" s="153" t="s">
        <v>1</v>
      </c>
      <c r="F562" s="154" t="s">
        <v>1921</v>
      </c>
      <c r="H562" s="153" t="s">
        <v>1</v>
      </c>
      <c r="I562" s="155"/>
      <c r="L562" s="151"/>
      <c r="M562" s="156"/>
      <c r="T562" s="157"/>
      <c r="AT562" s="153" t="s">
        <v>228</v>
      </c>
      <c r="AU562" s="153" t="s">
        <v>96</v>
      </c>
      <c r="AV562" s="12" t="s">
        <v>94</v>
      </c>
      <c r="AW562" s="12" t="s">
        <v>42</v>
      </c>
      <c r="AX562" s="12" t="s">
        <v>87</v>
      </c>
      <c r="AY562" s="153" t="s">
        <v>219</v>
      </c>
    </row>
    <row r="563" spans="2:65" s="12" customFormat="1" ht="11.25">
      <c r="B563" s="151"/>
      <c r="D563" s="152" t="s">
        <v>228</v>
      </c>
      <c r="E563" s="153" t="s">
        <v>1</v>
      </c>
      <c r="F563" s="154" t="s">
        <v>1687</v>
      </c>
      <c r="H563" s="153" t="s">
        <v>1</v>
      </c>
      <c r="I563" s="155"/>
      <c r="L563" s="151"/>
      <c r="M563" s="156"/>
      <c r="T563" s="157"/>
      <c r="AT563" s="153" t="s">
        <v>228</v>
      </c>
      <c r="AU563" s="153" t="s">
        <v>96</v>
      </c>
      <c r="AV563" s="12" t="s">
        <v>94</v>
      </c>
      <c r="AW563" s="12" t="s">
        <v>42</v>
      </c>
      <c r="AX563" s="12" t="s">
        <v>87</v>
      </c>
      <c r="AY563" s="153" t="s">
        <v>219</v>
      </c>
    </row>
    <row r="564" spans="2:65" s="14" customFormat="1" ht="11.25">
      <c r="B564" s="165"/>
      <c r="D564" s="152" t="s">
        <v>228</v>
      </c>
      <c r="E564" s="166" t="s">
        <v>1</v>
      </c>
      <c r="F564" s="167" t="s">
        <v>1922</v>
      </c>
      <c r="H564" s="168">
        <v>98.05</v>
      </c>
      <c r="I564" s="169"/>
      <c r="L564" s="165"/>
      <c r="M564" s="170"/>
      <c r="T564" s="171"/>
      <c r="AT564" s="166" t="s">
        <v>228</v>
      </c>
      <c r="AU564" s="166" t="s">
        <v>96</v>
      </c>
      <c r="AV564" s="14" t="s">
        <v>96</v>
      </c>
      <c r="AW564" s="14" t="s">
        <v>42</v>
      </c>
      <c r="AX564" s="14" t="s">
        <v>87</v>
      </c>
      <c r="AY564" s="166" t="s">
        <v>219</v>
      </c>
    </row>
    <row r="565" spans="2:65" s="15" customFormat="1" ht="11.25">
      <c r="B565" s="172"/>
      <c r="D565" s="152" t="s">
        <v>228</v>
      </c>
      <c r="E565" s="173" t="s">
        <v>1588</v>
      </c>
      <c r="F565" s="174" t="s">
        <v>262</v>
      </c>
      <c r="H565" s="175">
        <v>98.05</v>
      </c>
      <c r="I565" s="176"/>
      <c r="L565" s="172"/>
      <c r="M565" s="177"/>
      <c r="T565" s="178"/>
      <c r="AT565" s="173" t="s">
        <v>228</v>
      </c>
      <c r="AU565" s="173" t="s">
        <v>96</v>
      </c>
      <c r="AV565" s="15" t="s">
        <v>226</v>
      </c>
      <c r="AW565" s="15" t="s">
        <v>42</v>
      </c>
      <c r="AX565" s="15" t="s">
        <v>94</v>
      </c>
      <c r="AY565" s="173" t="s">
        <v>219</v>
      </c>
    </row>
    <row r="566" spans="2:65" s="1" customFormat="1" ht="16.5" customHeight="1">
      <c r="B566" s="33"/>
      <c r="C566" s="183" t="s">
        <v>1923</v>
      </c>
      <c r="D566" s="183" t="s">
        <v>472</v>
      </c>
      <c r="E566" s="184" t="s">
        <v>1924</v>
      </c>
      <c r="F566" s="185" t="s">
        <v>1925</v>
      </c>
      <c r="G566" s="186" t="s">
        <v>224</v>
      </c>
      <c r="H566" s="187">
        <v>116.14</v>
      </c>
      <c r="I566" s="188"/>
      <c r="J566" s="189">
        <f>ROUND(I566*H566,2)</f>
        <v>0</v>
      </c>
      <c r="K566" s="185" t="s">
        <v>254</v>
      </c>
      <c r="L566" s="190"/>
      <c r="M566" s="191" t="s">
        <v>1</v>
      </c>
      <c r="N566" s="192" t="s">
        <v>52</v>
      </c>
      <c r="P566" s="147">
        <f>O566*H566</f>
        <v>0</v>
      </c>
      <c r="Q566" s="147">
        <v>4.0000000000000002E-4</v>
      </c>
      <c r="R566" s="147">
        <f>Q566*H566</f>
        <v>4.6456000000000004E-2</v>
      </c>
      <c r="S566" s="147">
        <v>0</v>
      </c>
      <c r="T566" s="148">
        <f>S566*H566</f>
        <v>0</v>
      </c>
      <c r="AR566" s="149" t="s">
        <v>295</v>
      </c>
      <c r="AT566" s="149" t="s">
        <v>472</v>
      </c>
      <c r="AU566" s="149" t="s">
        <v>96</v>
      </c>
      <c r="AY566" s="17" t="s">
        <v>219</v>
      </c>
      <c r="BE566" s="150">
        <f>IF(N566="základní",J566,0)</f>
        <v>0</v>
      </c>
      <c r="BF566" s="150">
        <f>IF(N566="snížená",J566,0)</f>
        <v>0</v>
      </c>
      <c r="BG566" s="150">
        <f>IF(N566="zákl. přenesená",J566,0)</f>
        <v>0</v>
      </c>
      <c r="BH566" s="150">
        <f>IF(N566="sníž. přenesená",J566,0)</f>
        <v>0</v>
      </c>
      <c r="BI566" s="150">
        <f>IF(N566="nulová",J566,0)</f>
        <v>0</v>
      </c>
      <c r="BJ566" s="17" t="s">
        <v>94</v>
      </c>
      <c r="BK566" s="150">
        <f>ROUND(I566*H566,2)</f>
        <v>0</v>
      </c>
      <c r="BL566" s="17" t="s">
        <v>226</v>
      </c>
      <c r="BM566" s="149" t="s">
        <v>1926</v>
      </c>
    </row>
    <row r="567" spans="2:65" s="12" customFormat="1" ht="11.25">
      <c r="B567" s="151"/>
      <c r="D567" s="152" t="s">
        <v>228</v>
      </c>
      <c r="E567" s="153" t="s">
        <v>1</v>
      </c>
      <c r="F567" s="154" t="s">
        <v>1927</v>
      </c>
      <c r="H567" s="153" t="s">
        <v>1</v>
      </c>
      <c r="I567" s="155"/>
      <c r="L567" s="151"/>
      <c r="M567" s="156"/>
      <c r="T567" s="157"/>
      <c r="AT567" s="153" t="s">
        <v>228</v>
      </c>
      <c r="AU567" s="153" t="s">
        <v>96</v>
      </c>
      <c r="AV567" s="12" t="s">
        <v>94</v>
      </c>
      <c r="AW567" s="12" t="s">
        <v>42</v>
      </c>
      <c r="AX567" s="12" t="s">
        <v>87</v>
      </c>
      <c r="AY567" s="153" t="s">
        <v>219</v>
      </c>
    </row>
    <row r="568" spans="2:65" s="14" customFormat="1" ht="11.25">
      <c r="B568" s="165"/>
      <c r="D568" s="152" t="s">
        <v>228</v>
      </c>
      <c r="E568" s="166" t="s">
        <v>1</v>
      </c>
      <c r="F568" s="167" t="s">
        <v>1928</v>
      </c>
      <c r="H568" s="168">
        <v>116.14</v>
      </c>
      <c r="I568" s="169"/>
      <c r="L568" s="165"/>
      <c r="M568" s="170"/>
      <c r="T568" s="171"/>
      <c r="AT568" s="166" t="s">
        <v>228</v>
      </c>
      <c r="AU568" s="166" t="s">
        <v>96</v>
      </c>
      <c r="AV568" s="14" t="s">
        <v>96</v>
      </c>
      <c r="AW568" s="14" t="s">
        <v>42</v>
      </c>
      <c r="AX568" s="14" t="s">
        <v>94</v>
      </c>
      <c r="AY568" s="166" t="s">
        <v>219</v>
      </c>
    </row>
    <row r="569" spans="2:65" s="1" customFormat="1" ht="24.2" customHeight="1">
      <c r="B569" s="33"/>
      <c r="C569" s="138" t="s">
        <v>1929</v>
      </c>
      <c r="D569" s="138" t="s">
        <v>221</v>
      </c>
      <c r="E569" s="139" t="s">
        <v>1930</v>
      </c>
      <c r="F569" s="140" t="s">
        <v>1931</v>
      </c>
      <c r="G569" s="141" t="s">
        <v>624</v>
      </c>
      <c r="H569" s="142">
        <v>53</v>
      </c>
      <c r="I569" s="143"/>
      <c r="J569" s="144">
        <f>ROUND(I569*H569,2)</f>
        <v>0</v>
      </c>
      <c r="K569" s="140" t="s">
        <v>254</v>
      </c>
      <c r="L569" s="33"/>
      <c r="M569" s="145" t="s">
        <v>1</v>
      </c>
      <c r="N569" s="146" t="s">
        <v>52</v>
      </c>
      <c r="P569" s="147">
        <f>O569*H569</f>
        <v>0</v>
      </c>
      <c r="Q569" s="147">
        <v>0.27411000000000002</v>
      </c>
      <c r="R569" s="147">
        <f>Q569*H569</f>
        <v>14.527830000000002</v>
      </c>
      <c r="S569" s="147">
        <v>0</v>
      </c>
      <c r="T569" s="148">
        <f>S569*H569</f>
        <v>0</v>
      </c>
      <c r="AR569" s="149" t="s">
        <v>226</v>
      </c>
      <c r="AT569" s="149" t="s">
        <v>221</v>
      </c>
      <c r="AU569" s="149" t="s">
        <v>96</v>
      </c>
      <c r="AY569" s="17" t="s">
        <v>219</v>
      </c>
      <c r="BE569" s="150">
        <f>IF(N569="základní",J569,0)</f>
        <v>0</v>
      </c>
      <c r="BF569" s="150">
        <f>IF(N569="snížená",J569,0)</f>
        <v>0</v>
      </c>
      <c r="BG569" s="150">
        <f>IF(N569="zákl. přenesená",J569,0)</f>
        <v>0</v>
      </c>
      <c r="BH569" s="150">
        <f>IF(N569="sníž. přenesená",J569,0)</f>
        <v>0</v>
      </c>
      <c r="BI569" s="150">
        <f>IF(N569="nulová",J569,0)</f>
        <v>0</v>
      </c>
      <c r="BJ569" s="17" t="s">
        <v>94</v>
      </c>
      <c r="BK569" s="150">
        <f>ROUND(I569*H569,2)</f>
        <v>0</v>
      </c>
      <c r="BL569" s="17" t="s">
        <v>226</v>
      </c>
      <c r="BM569" s="149" t="s">
        <v>1932</v>
      </c>
    </row>
    <row r="570" spans="2:65" s="1" customFormat="1" ht="11.25">
      <c r="B570" s="33"/>
      <c r="D570" s="179" t="s">
        <v>256</v>
      </c>
      <c r="F570" s="180" t="s">
        <v>1933</v>
      </c>
      <c r="I570" s="181"/>
      <c r="L570" s="33"/>
      <c r="M570" s="182"/>
      <c r="T570" s="57"/>
      <c r="AT570" s="17" t="s">
        <v>256</v>
      </c>
      <c r="AU570" s="17" t="s">
        <v>96</v>
      </c>
    </row>
    <row r="571" spans="2:65" s="12" customFormat="1" ht="11.25">
      <c r="B571" s="151"/>
      <c r="D571" s="152" t="s">
        <v>228</v>
      </c>
      <c r="E571" s="153" t="s">
        <v>1</v>
      </c>
      <c r="F571" s="154" t="s">
        <v>1934</v>
      </c>
      <c r="H571" s="153" t="s">
        <v>1</v>
      </c>
      <c r="I571" s="155"/>
      <c r="L571" s="151"/>
      <c r="M571" s="156"/>
      <c r="T571" s="157"/>
      <c r="AT571" s="153" t="s">
        <v>228</v>
      </c>
      <c r="AU571" s="153" t="s">
        <v>96</v>
      </c>
      <c r="AV571" s="12" t="s">
        <v>94</v>
      </c>
      <c r="AW571" s="12" t="s">
        <v>42</v>
      </c>
      <c r="AX571" s="12" t="s">
        <v>87</v>
      </c>
      <c r="AY571" s="153" t="s">
        <v>219</v>
      </c>
    </row>
    <row r="572" spans="2:65" s="12" customFormat="1" ht="11.25">
      <c r="B572" s="151"/>
      <c r="D572" s="152" t="s">
        <v>228</v>
      </c>
      <c r="E572" s="153" t="s">
        <v>1</v>
      </c>
      <c r="F572" s="154" t="s">
        <v>1935</v>
      </c>
      <c r="H572" s="153" t="s">
        <v>1</v>
      </c>
      <c r="I572" s="155"/>
      <c r="L572" s="151"/>
      <c r="M572" s="156"/>
      <c r="T572" s="157"/>
      <c r="AT572" s="153" t="s">
        <v>228</v>
      </c>
      <c r="AU572" s="153" t="s">
        <v>96</v>
      </c>
      <c r="AV572" s="12" t="s">
        <v>94</v>
      </c>
      <c r="AW572" s="12" t="s">
        <v>42</v>
      </c>
      <c r="AX572" s="12" t="s">
        <v>87</v>
      </c>
      <c r="AY572" s="153" t="s">
        <v>219</v>
      </c>
    </row>
    <row r="573" spans="2:65" s="14" customFormat="1" ht="11.25">
      <c r="B573" s="165"/>
      <c r="D573" s="152" t="s">
        <v>228</v>
      </c>
      <c r="E573" s="166" t="s">
        <v>1</v>
      </c>
      <c r="F573" s="167" t="s">
        <v>1936</v>
      </c>
      <c r="H573" s="168">
        <v>53</v>
      </c>
      <c r="I573" s="169"/>
      <c r="L573" s="165"/>
      <c r="M573" s="170"/>
      <c r="T573" s="171"/>
      <c r="AT573" s="166" t="s">
        <v>228</v>
      </c>
      <c r="AU573" s="166" t="s">
        <v>96</v>
      </c>
      <c r="AV573" s="14" t="s">
        <v>96</v>
      </c>
      <c r="AW573" s="14" t="s">
        <v>42</v>
      </c>
      <c r="AX573" s="14" t="s">
        <v>87</v>
      </c>
      <c r="AY573" s="166" t="s">
        <v>219</v>
      </c>
    </row>
    <row r="574" spans="2:65" s="13" customFormat="1" ht="11.25">
      <c r="B574" s="158"/>
      <c r="D574" s="152" t="s">
        <v>228</v>
      </c>
      <c r="E574" s="159" t="s">
        <v>1937</v>
      </c>
      <c r="F574" s="160" t="s">
        <v>242</v>
      </c>
      <c r="H574" s="161">
        <v>53</v>
      </c>
      <c r="I574" s="162"/>
      <c r="L574" s="158"/>
      <c r="M574" s="163"/>
      <c r="T574" s="164"/>
      <c r="AT574" s="159" t="s">
        <v>228</v>
      </c>
      <c r="AU574" s="159" t="s">
        <v>96</v>
      </c>
      <c r="AV574" s="13" t="s">
        <v>236</v>
      </c>
      <c r="AW574" s="13" t="s">
        <v>42</v>
      </c>
      <c r="AX574" s="13" t="s">
        <v>87</v>
      </c>
      <c r="AY574" s="159" t="s">
        <v>219</v>
      </c>
    </row>
    <row r="575" spans="2:65" s="12" customFormat="1" ht="11.25">
      <c r="B575" s="151"/>
      <c r="D575" s="152" t="s">
        <v>228</v>
      </c>
      <c r="E575" s="153" t="s">
        <v>1</v>
      </c>
      <c r="F575" s="154" t="s">
        <v>1938</v>
      </c>
      <c r="H575" s="153" t="s">
        <v>1</v>
      </c>
      <c r="I575" s="155"/>
      <c r="L575" s="151"/>
      <c r="M575" s="156"/>
      <c r="T575" s="157"/>
      <c r="AT575" s="153" t="s">
        <v>228</v>
      </c>
      <c r="AU575" s="153" t="s">
        <v>96</v>
      </c>
      <c r="AV575" s="12" t="s">
        <v>94</v>
      </c>
      <c r="AW575" s="12" t="s">
        <v>42</v>
      </c>
      <c r="AX575" s="12" t="s">
        <v>87</v>
      </c>
      <c r="AY575" s="153" t="s">
        <v>219</v>
      </c>
    </row>
    <row r="576" spans="2:65" s="14" customFormat="1" ht="11.25">
      <c r="B576" s="165"/>
      <c r="D576" s="152" t="s">
        <v>228</v>
      </c>
      <c r="E576" s="166" t="s">
        <v>1</v>
      </c>
      <c r="F576" s="167" t="s">
        <v>1939</v>
      </c>
      <c r="H576" s="168">
        <v>0</v>
      </c>
      <c r="I576" s="169"/>
      <c r="L576" s="165"/>
      <c r="M576" s="170"/>
      <c r="T576" s="171"/>
      <c r="AT576" s="166" t="s">
        <v>228</v>
      </c>
      <c r="AU576" s="166" t="s">
        <v>96</v>
      </c>
      <c r="AV576" s="14" t="s">
        <v>96</v>
      </c>
      <c r="AW576" s="14" t="s">
        <v>42</v>
      </c>
      <c r="AX576" s="14" t="s">
        <v>87</v>
      </c>
      <c r="AY576" s="166" t="s">
        <v>219</v>
      </c>
    </row>
    <row r="577" spans="2:65" s="15" customFormat="1" ht="11.25">
      <c r="B577" s="172"/>
      <c r="D577" s="152" t="s">
        <v>228</v>
      </c>
      <c r="E577" s="173" t="s">
        <v>1</v>
      </c>
      <c r="F577" s="174" t="s">
        <v>262</v>
      </c>
      <c r="H577" s="175">
        <v>53</v>
      </c>
      <c r="I577" s="176"/>
      <c r="L577" s="172"/>
      <c r="M577" s="177"/>
      <c r="T577" s="178"/>
      <c r="AT577" s="173" t="s">
        <v>228</v>
      </c>
      <c r="AU577" s="173" t="s">
        <v>96</v>
      </c>
      <c r="AV577" s="15" t="s">
        <v>226</v>
      </c>
      <c r="AW577" s="15" t="s">
        <v>42</v>
      </c>
      <c r="AX577" s="15" t="s">
        <v>94</v>
      </c>
      <c r="AY577" s="173" t="s">
        <v>219</v>
      </c>
    </row>
    <row r="578" spans="2:65" s="11" customFormat="1" ht="22.9" customHeight="1">
      <c r="B578" s="126"/>
      <c r="D578" s="127" t="s">
        <v>86</v>
      </c>
      <c r="E578" s="136" t="s">
        <v>226</v>
      </c>
      <c r="F578" s="136" t="s">
        <v>1287</v>
      </c>
      <c r="I578" s="129"/>
      <c r="J578" s="137">
        <f>BK578</f>
        <v>0</v>
      </c>
      <c r="L578" s="126"/>
      <c r="M578" s="131"/>
      <c r="P578" s="132">
        <f>SUM(P579:P598)</f>
        <v>0</v>
      </c>
      <c r="R578" s="132">
        <f>SUM(R579:R598)</f>
        <v>10.6420932</v>
      </c>
      <c r="T578" s="133">
        <f>SUM(T579:T598)</f>
        <v>0</v>
      </c>
      <c r="AR578" s="127" t="s">
        <v>94</v>
      </c>
      <c r="AT578" s="134" t="s">
        <v>86</v>
      </c>
      <c r="AU578" s="134" t="s">
        <v>94</v>
      </c>
      <c r="AY578" s="127" t="s">
        <v>219</v>
      </c>
      <c r="BK578" s="135">
        <f>SUM(BK579:BK598)</f>
        <v>0</v>
      </c>
    </row>
    <row r="579" spans="2:65" s="1" customFormat="1" ht="16.5" customHeight="1">
      <c r="B579" s="33"/>
      <c r="C579" s="138" t="s">
        <v>1940</v>
      </c>
      <c r="D579" s="138" t="s">
        <v>221</v>
      </c>
      <c r="E579" s="139" t="s">
        <v>1941</v>
      </c>
      <c r="F579" s="140" t="s">
        <v>1942</v>
      </c>
      <c r="G579" s="141" t="s">
        <v>272</v>
      </c>
      <c r="H579" s="142">
        <v>0.58599999999999997</v>
      </c>
      <c r="I579" s="143"/>
      <c r="J579" s="144">
        <f>ROUND(I579*H579,2)</f>
        <v>0</v>
      </c>
      <c r="K579" s="140" t="s">
        <v>254</v>
      </c>
      <c r="L579" s="33"/>
      <c r="M579" s="145" t="s">
        <v>1</v>
      </c>
      <c r="N579" s="146" t="s">
        <v>52</v>
      </c>
      <c r="P579" s="147">
        <f>O579*H579</f>
        <v>0</v>
      </c>
      <c r="Q579" s="147">
        <v>1.7034</v>
      </c>
      <c r="R579" s="147">
        <f>Q579*H579</f>
        <v>0.99819239999999998</v>
      </c>
      <c r="S579" s="147">
        <v>0</v>
      </c>
      <c r="T579" s="148">
        <f>S579*H579</f>
        <v>0</v>
      </c>
      <c r="AR579" s="149" t="s">
        <v>226</v>
      </c>
      <c r="AT579" s="149" t="s">
        <v>221</v>
      </c>
      <c r="AU579" s="149" t="s">
        <v>96</v>
      </c>
      <c r="AY579" s="17" t="s">
        <v>219</v>
      </c>
      <c r="BE579" s="150">
        <f>IF(N579="základní",J579,0)</f>
        <v>0</v>
      </c>
      <c r="BF579" s="150">
        <f>IF(N579="snížená",J579,0)</f>
        <v>0</v>
      </c>
      <c r="BG579" s="150">
        <f>IF(N579="zákl. přenesená",J579,0)</f>
        <v>0</v>
      </c>
      <c r="BH579" s="150">
        <f>IF(N579="sníž. přenesená",J579,0)</f>
        <v>0</v>
      </c>
      <c r="BI579" s="150">
        <f>IF(N579="nulová",J579,0)</f>
        <v>0</v>
      </c>
      <c r="BJ579" s="17" t="s">
        <v>94</v>
      </c>
      <c r="BK579" s="150">
        <f>ROUND(I579*H579,2)</f>
        <v>0</v>
      </c>
      <c r="BL579" s="17" t="s">
        <v>226</v>
      </c>
      <c r="BM579" s="149" t="s">
        <v>1943</v>
      </c>
    </row>
    <row r="580" spans="2:65" s="1" customFormat="1" ht="11.25">
      <c r="B580" s="33"/>
      <c r="D580" s="179" t="s">
        <v>256</v>
      </c>
      <c r="F580" s="180" t="s">
        <v>1944</v>
      </c>
      <c r="I580" s="181"/>
      <c r="L580" s="33"/>
      <c r="M580" s="182"/>
      <c r="T580" s="57"/>
      <c r="AT580" s="17" t="s">
        <v>256</v>
      </c>
      <c r="AU580" s="17" t="s">
        <v>96</v>
      </c>
    </row>
    <row r="581" spans="2:65" s="12" customFormat="1" ht="11.25">
      <c r="B581" s="151"/>
      <c r="D581" s="152" t="s">
        <v>228</v>
      </c>
      <c r="E581" s="153" t="s">
        <v>1</v>
      </c>
      <c r="F581" s="154" t="s">
        <v>1741</v>
      </c>
      <c r="H581" s="153" t="s">
        <v>1</v>
      </c>
      <c r="I581" s="155"/>
      <c r="L581" s="151"/>
      <c r="M581" s="156"/>
      <c r="T581" s="157"/>
      <c r="AT581" s="153" t="s">
        <v>228</v>
      </c>
      <c r="AU581" s="153" t="s">
        <v>96</v>
      </c>
      <c r="AV581" s="12" t="s">
        <v>94</v>
      </c>
      <c r="AW581" s="12" t="s">
        <v>42</v>
      </c>
      <c r="AX581" s="12" t="s">
        <v>87</v>
      </c>
      <c r="AY581" s="153" t="s">
        <v>219</v>
      </c>
    </row>
    <row r="582" spans="2:65" s="12" customFormat="1" ht="11.25">
      <c r="B582" s="151"/>
      <c r="D582" s="152" t="s">
        <v>228</v>
      </c>
      <c r="E582" s="153" t="s">
        <v>1</v>
      </c>
      <c r="F582" s="154" t="s">
        <v>1945</v>
      </c>
      <c r="H582" s="153" t="s">
        <v>1</v>
      </c>
      <c r="I582" s="155"/>
      <c r="L582" s="151"/>
      <c r="M582" s="156"/>
      <c r="T582" s="157"/>
      <c r="AT582" s="153" t="s">
        <v>228</v>
      </c>
      <c r="AU582" s="153" t="s">
        <v>96</v>
      </c>
      <c r="AV582" s="12" t="s">
        <v>94</v>
      </c>
      <c r="AW582" s="12" t="s">
        <v>42</v>
      </c>
      <c r="AX582" s="12" t="s">
        <v>87</v>
      </c>
      <c r="AY582" s="153" t="s">
        <v>219</v>
      </c>
    </row>
    <row r="583" spans="2:65" s="14" customFormat="1" ht="11.25">
      <c r="B583" s="165"/>
      <c r="D583" s="152" t="s">
        <v>228</v>
      </c>
      <c r="E583" s="166" t="s">
        <v>1</v>
      </c>
      <c r="F583" s="167" t="s">
        <v>1946</v>
      </c>
      <c r="H583" s="168">
        <v>6.8000000000000005E-2</v>
      </c>
      <c r="I583" s="169"/>
      <c r="L583" s="165"/>
      <c r="M583" s="170"/>
      <c r="T583" s="171"/>
      <c r="AT583" s="166" t="s">
        <v>228</v>
      </c>
      <c r="AU583" s="166" t="s">
        <v>96</v>
      </c>
      <c r="AV583" s="14" t="s">
        <v>96</v>
      </c>
      <c r="AW583" s="14" t="s">
        <v>42</v>
      </c>
      <c r="AX583" s="14" t="s">
        <v>87</v>
      </c>
      <c r="AY583" s="166" t="s">
        <v>219</v>
      </c>
    </row>
    <row r="584" spans="2:65" s="14" customFormat="1" ht="11.25">
      <c r="B584" s="165"/>
      <c r="D584" s="152" t="s">
        <v>228</v>
      </c>
      <c r="E584" s="166" t="s">
        <v>1</v>
      </c>
      <c r="F584" s="167" t="s">
        <v>1947</v>
      </c>
      <c r="H584" s="168">
        <v>0.33800000000000002</v>
      </c>
      <c r="I584" s="169"/>
      <c r="L584" s="165"/>
      <c r="M584" s="170"/>
      <c r="T584" s="171"/>
      <c r="AT584" s="166" t="s">
        <v>228</v>
      </c>
      <c r="AU584" s="166" t="s">
        <v>96</v>
      </c>
      <c r="AV584" s="14" t="s">
        <v>96</v>
      </c>
      <c r="AW584" s="14" t="s">
        <v>42</v>
      </c>
      <c r="AX584" s="14" t="s">
        <v>87</v>
      </c>
      <c r="AY584" s="166" t="s">
        <v>219</v>
      </c>
    </row>
    <row r="585" spans="2:65" s="14" customFormat="1" ht="11.25">
      <c r="B585" s="165"/>
      <c r="D585" s="152" t="s">
        <v>228</v>
      </c>
      <c r="E585" s="166" t="s">
        <v>1</v>
      </c>
      <c r="F585" s="167" t="s">
        <v>1948</v>
      </c>
      <c r="H585" s="168">
        <v>0.18</v>
      </c>
      <c r="I585" s="169"/>
      <c r="L585" s="165"/>
      <c r="M585" s="170"/>
      <c r="T585" s="171"/>
      <c r="AT585" s="166" t="s">
        <v>228</v>
      </c>
      <c r="AU585" s="166" t="s">
        <v>96</v>
      </c>
      <c r="AV585" s="14" t="s">
        <v>96</v>
      </c>
      <c r="AW585" s="14" t="s">
        <v>42</v>
      </c>
      <c r="AX585" s="14" t="s">
        <v>87</v>
      </c>
      <c r="AY585" s="166" t="s">
        <v>219</v>
      </c>
    </row>
    <row r="586" spans="2:65" s="13" customFormat="1" ht="11.25">
      <c r="B586" s="158"/>
      <c r="D586" s="152" t="s">
        <v>228</v>
      </c>
      <c r="E586" s="159" t="s">
        <v>1501</v>
      </c>
      <c r="F586" s="160" t="s">
        <v>242</v>
      </c>
      <c r="H586" s="161">
        <v>0.58599999999999997</v>
      </c>
      <c r="I586" s="162"/>
      <c r="L586" s="158"/>
      <c r="M586" s="163"/>
      <c r="T586" s="164"/>
      <c r="AT586" s="159" t="s">
        <v>228</v>
      </c>
      <c r="AU586" s="159" t="s">
        <v>96</v>
      </c>
      <c r="AV586" s="13" t="s">
        <v>236</v>
      </c>
      <c r="AW586" s="13" t="s">
        <v>42</v>
      </c>
      <c r="AX586" s="13" t="s">
        <v>87</v>
      </c>
      <c r="AY586" s="159" t="s">
        <v>219</v>
      </c>
    </row>
    <row r="587" spans="2:65" s="15" customFormat="1" ht="11.25">
      <c r="B587" s="172"/>
      <c r="D587" s="152" t="s">
        <v>228</v>
      </c>
      <c r="E587" s="173" t="s">
        <v>1949</v>
      </c>
      <c r="F587" s="174" t="s">
        <v>262</v>
      </c>
      <c r="H587" s="175">
        <v>0.58599999999999997</v>
      </c>
      <c r="I587" s="176"/>
      <c r="L587" s="172"/>
      <c r="M587" s="177"/>
      <c r="T587" s="178"/>
      <c r="AT587" s="173" t="s">
        <v>228</v>
      </c>
      <c r="AU587" s="173" t="s">
        <v>96</v>
      </c>
      <c r="AV587" s="15" t="s">
        <v>226</v>
      </c>
      <c r="AW587" s="15" t="s">
        <v>42</v>
      </c>
      <c r="AX587" s="15" t="s">
        <v>94</v>
      </c>
      <c r="AY587" s="173" t="s">
        <v>219</v>
      </c>
    </row>
    <row r="588" spans="2:65" s="1" customFormat="1" ht="16.5" customHeight="1">
      <c r="B588" s="33"/>
      <c r="C588" s="138" t="s">
        <v>1495</v>
      </c>
      <c r="D588" s="138" t="s">
        <v>221</v>
      </c>
      <c r="E588" s="139" t="s">
        <v>1288</v>
      </c>
      <c r="F588" s="140" t="s">
        <v>1289</v>
      </c>
      <c r="G588" s="141" t="s">
        <v>272</v>
      </c>
      <c r="H588" s="142">
        <v>5.04</v>
      </c>
      <c r="I588" s="143"/>
      <c r="J588" s="144">
        <f>ROUND(I588*H588,2)</f>
        <v>0</v>
      </c>
      <c r="K588" s="140" t="s">
        <v>254</v>
      </c>
      <c r="L588" s="33"/>
      <c r="M588" s="145" t="s">
        <v>1</v>
      </c>
      <c r="N588" s="146" t="s">
        <v>52</v>
      </c>
      <c r="P588" s="147">
        <f>O588*H588</f>
        <v>0</v>
      </c>
      <c r="Q588" s="147">
        <v>1.8907700000000001</v>
      </c>
      <c r="R588" s="147">
        <f>Q588*H588</f>
        <v>9.5294808</v>
      </c>
      <c r="S588" s="147">
        <v>0</v>
      </c>
      <c r="T588" s="148">
        <f>S588*H588</f>
        <v>0</v>
      </c>
      <c r="AR588" s="149" t="s">
        <v>226</v>
      </c>
      <c r="AT588" s="149" t="s">
        <v>221</v>
      </c>
      <c r="AU588" s="149" t="s">
        <v>96</v>
      </c>
      <c r="AY588" s="17" t="s">
        <v>219</v>
      </c>
      <c r="BE588" s="150">
        <f>IF(N588="základní",J588,0)</f>
        <v>0</v>
      </c>
      <c r="BF588" s="150">
        <f>IF(N588="snížená",J588,0)</f>
        <v>0</v>
      </c>
      <c r="BG588" s="150">
        <f>IF(N588="zákl. přenesená",J588,0)</f>
        <v>0</v>
      </c>
      <c r="BH588" s="150">
        <f>IF(N588="sníž. přenesená",J588,0)</f>
        <v>0</v>
      </c>
      <c r="BI588" s="150">
        <f>IF(N588="nulová",J588,0)</f>
        <v>0</v>
      </c>
      <c r="BJ588" s="17" t="s">
        <v>94</v>
      </c>
      <c r="BK588" s="150">
        <f>ROUND(I588*H588,2)</f>
        <v>0</v>
      </c>
      <c r="BL588" s="17" t="s">
        <v>226</v>
      </c>
      <c r="BM588" s="149" t="s">
        <v>1950</v>
      </c>
    </row>
    <row r="589" spans="2:65" s="1" customFormat="1" ht="11.25">
      <c r="B589" s="33"/>
      <c r="D589" s="179" t="s">
        <v>256</v>
      </c>
      <c r="F589" s="180" t="s">
        <v>1291</v>
      </c>
      <c r="I589" s="181"/>
      <c r="L589" s="33"/>
      <c r="M589" s="182"/>
      <c r="T589" s="57"/>
      <c r="AT589" s="17" t="s">
        <v>256</v>
      </c>
      <c r="AU589" s="17" t="s">
        <v>96</v>
      </c>
    </row>
    <row r="590" spans="2:65" s="12" customFormat="1" ht="11.25">
      <c r="B590" s="151"/>
      <c r="D590" s="152" t="s">
        <v>228</v>
      </c>
      <c r="E590" s="153" t="s">
        <v>1</v>
      </c>
      <c r="F590" s="154" t="s">
        <v>1717</v>
      </c>
      <c r="H590" s="153" t="s">
        <v>1</v>
      </c>
      <c r="I590" s="155"/>
      <c r="L590" s="151"/>
      <c r="M590" s="156"/>
      <c r="T590" s="157"/>
      <c r="AT590" s="153" t="s">
        <v>228</v>
      </c>
      <c r="AU590" s="153" t="s">
        <v>96</v>
      </c>
      <c r="AV590" s="12" t="s">
        <v>94</v>
      </c>
      <c r="AW590" s="12" t="s">
        <v>42</v>
      </c>
      <c r="AX590" s="12" t="s">
        <v>87</v>
      </c>
      <c r="AY590" s="153" t="s">
        <v>219</v>
      </c>
    </row>
    <row r="591" spans="2:65" s="14" customFormat="1" ht="11.25">
      <c r="B591" s="165"/>
      <c r="D591" s="152" t="s">
        <v>228</v>
      </c>
      <c r="E591" s="166" t="s">
        <v>1</v>
      </c>
      <c r="F591" s="167" t="s">
        <v>1951</v>
      </c>
      <c r="H591" s="168">
        <v>5.04</v>
      </c>
      <c r="I591" s="169"/>
      <c r="L591" s="165"/>
      <c r="M591" s="170"/>
      <c r="T591" s="171"/>
      <c r="AT591" s="166" t="s">
        <v>228</v>
      </c>
      <c r="AU591" s="166" t="s">
        <v>96</v>
      </c>
      <c r="AV591" s="14" t="s">
        <v>96</v>
      </c>
      <c r="AW591" s="14" t="s">
        <v>42</v>
      </c>
      <c r="AX591" s="14" t="s">
        <v>87</v>
      </c>
      <c r="AY591" s="166" t="s">
        <v>219</v>
      </c>
    </row>
    <row r="592" spans="2:65" s="13" customFormat="1" ht="11.25">
      <c r="B592" s="158"/>
      <c r="D592" s="152" t="s">
        <v>228</v>
      </c>
      <c r="E592" s="159" t="s">
        <v>1952</v>
      </c>
      <c r="F592" s="160" t="s">
        <v>1297</v>
      </c>
      <c r="H592" s="161">
        <v>5.04</v>
      </c>
      <c r="I592" s="162"/>
      <c r="L592" s="158"/>
      <c r="M592" s="163"/>
      <c r="T592" s="164"/>
      <c r="AT592" s="159" t="s">
        <v>228</v>
      </c>
      <c r="AU592" s="159" t="s">
        <v>96</v>
      </c>
      <c r="AV592" s="13" t="s">
        <v>236</v>
      </c>
      <c r="AW592" s="13" t="s">
        <v>42</v>
      </c>
      <c r="AX592" s="13" t="s">
        <v>94</v>
      </c>
      <c r="AY592" s="159" t="s">
        <v>219</v>
      </c>
    </row>
    <row r="593" spans="2:65" s="1" customFormat="1" ht="16.5" customHeight="1">
      <c r="B593" s="33"/>
      <c r="C593" s="138" t="s">
        <v>1431</v>
      </c>
      <c r="D593" s="138" t="s">
        <v>221</v>
      </c>
      <c r="E593" s="139" t="s">
        <v>1953</v>
      </c>
      <c r="F593" s="140" t="s">
        <v>1954</v>
      </c>
      <c r="G593" s="141" t="s">
        <v>382</v>
      </c>
      <c r="H593" s="142">
        <v>1</v>
      </c>
      <c r="I593" s="143"/>
      <c r="J593" s="144">
        <f>ROUND(I593*H593,2)</f>
        <v>0</v>
      </c>
      <c r="K593" s="140" t="s">
        <v>254</v>
      </c>
      <c r="L593" s="33"/>
      <c r="M593" s="145" t="s">
        <v>1</v>
      </c>
      <c r="N593" s="146" t="s">
        <v>52</v>
      </c>
      <c r="P593" s="147">
        <f>O593*H593</f>
        <v>0</v>
      </c>
      <c r="Q593" s="147">
        <v>8.7419999999999998E-2</v>
      </c>
      <c r="R593" s="147">
        <f>Q593*H593</f>
        <v>8.7419999999999998E-2</v>
      </c>
      <c r="S593" s="147">
        <v>0</v>
      </c>
      <c r="T593" s="148">
        <f>S593*H593</f>
        <v>0</v>
      </c>
      <c r="AR593" s="149" t="s">
        <v>226</v>
      </c>
      <c r="AT593" s="149" t="s">
        <v>221</v>
      </c>
      <c r="AU593" s="149" t="s">
        <v>96</v>
      </c>
      <c r="AY593" s="17" t="s">
        <v>219</v>
      </c>
      <c r="BE593" s="150">
        <f>IF(N593="základní",J593,0)</f>
        <v>0</v>
      </c>
      <c r="BF593" s="150">
        <f>IF(N593="snížená",J593,0)</f>
        <v>0</v>
      </c>
      <c r="BG593" s="150">
        <f>IF(N593="zákl. přenesená",J593,0)</f>
        <v>0</v>
      </c>
      <c r="BH593" s="150">
        <f>IF(N593="sníž. přenesená",J593,0)</f>
        <v>0</v>
      </c>
      <c r="BI593" s="150">
        <f>IF(N593="nulová",J593,0)</f>
        <v>0</v>
      </c>
      <c r="BJ593" s="17" t="s">
        <v>94</v>
      </c>
      <c r="BK593" s="150">
        <f>ROUND(I593*H593,2)</f>
        <v>0</v>
      </c>
      <c r="BL593" s="17" t="s">
        <v>226</v>
      </c>
      <c r="BM593" s="149" t="s">
        <v>1955</v>
      </c>
    </row>
    <row r="594" spans="2:65" s="1" customFormat="1" ht="11.25">
      <c r="B594" s="33"/>
      <c r="D594" s="179" t="s">
        <v>256</v>
      </c>
      <c r="F594" s="180" t="s">
        <v>1956</v>
      </c>
      <c r="I594" s="181"/>
      <c r="L594" s="33"/>
      <c r="M594" s="182"/>
      <c r="T594" s="57"/>
      <c r="AT594" s="17" t="s">
        <v>256</v>
      </c>
      <c r="AU594" s="17" t="s">
        <v>96</v>
      </c>
    </row>
    <row r="595" spans="2:65" s="12" customFormat="1" ht="11.25">
      <c r="B595" s="151"/>
      <c r="D595" s="152" t="s">
        <v>228</v>
      </c>
      <c r="E595" s="153" t="s">
        <v>1</v>
      </c>
      <c r="F595" s="154" t="s">
        <v>1957</v>
      </c>
      <c r="H595" s="153" t="s">
        <v>1</v>
      </c>
      <c r="I595" s="155"/>
      <c r="L595" s="151"/>
      <c r="M595" s="156"/>
      <c r="T595" s="157"/>
      <c r="AT595" s="153" t="s">
        <v>228</v>
      </c>
      <c r="AU595" s="153" t="s">
        <v>96</v>
      </c>
      <c r="AV595" s="12" t="s">
        <v>94</v>
      </c>
      <c r="AW595" s="12" t="s">
        <v>42</v>
      </c>
      <c r="AX595" s="12" t="s">
        <v>87</v>
      </c>
      <c r="AY595" s="153" t="s">
        <v>219</v>
      </c>
    </row>
    <row r="596" spans="2:65" s="14" customFormat="1" ht="11.25">
      <c r="B596" s="165"/>
      <c r="D596" s="152" t="s">
        <v>228</v>
      </c>
      <c r="E596" s="166" t="s">
        <v>1</v>
      </c>
      <c r="F596" s="167" t="s">
        <v>1593</v>
      </c>
      <c r="H596" s="168">
        <v>1</v>
      </c>
      <c r="I596" s="169"/>
      <c r="L596" s="165"/>
      <c r="M596" s="170"/>
      <c r="T596" s="171"/>
      <c r="AT596" s="166" t="s">
        <v>228</v>
      </c>
      <c r="AU596" s="166" t="s">
        <v>96</v>
      </c>
      <c r="AV596" s="14" t="s">
        <v>96</v>
      </c>
      <c r="AW596" s="14" t="s">
        <v>42</v>
      </c>
      <c r="AX596" s="14" t="s">
        <v>94</v>
      </c>
      <c r="AY596" s="166" t="s">
        <v>219</v>
      </c>
    </row>
    <row r="597" spans="2:65" s="1" customFormat="1" ht="16.5" customHeight="1">
      <c r="B597" s="33"/>
      <c r="C597" s="183" t="s">
        <v>1958</v>
      </c>
      <c r="D597" s="183" t="s">
        <v>472</v>
      </c>
      <c r="E597" s="184" t="s">
        <v>1959</v>
      </c>
      <c r="F597" s="185" t="s">
        <v>1960</v>
      </c>
      <c r="G597" s="186" t="s">
        <v>382</v>
      </c>
      <c r="H597" s="187">
        <v>1</v>
      </c>
      <c r="I597" s="188"/>
      <c r="J597" s="189">
        <f>ROUND(I597*H597,2)</f>
        <v>0</v>
      </c>
      <c r="K597" s="185" t="s">
        <v>254</v>
      </c>
      <c r="L597" s="190"/>
      <c r="M597" s="191" t="s">
        <v>1</v>
      </c>
      <c r="N597" s="192" t="s">
        <v>52</v>
      </c>
      <c r="P597" s="147">
        <f>O597*H597</f>
        <v>0</v>
      </c>
      <c r="Q597" s="147">
        <v>2.7E-2</v>
      </c>
      <c r="R597" s="147">
        <f>Q597*H597</f>
        <v>2.7E-2</v>
      </c>
      <c r="S597" s="147">
        <v>0</v>
      </c>
      <c r="T597" s="148">
        <f>S597*H597</f>
        <v>0</v>
      </c>
      <c r="AR597" s="149" t="s">
        <v>295</v>
      </c>
      <c r="AT597" s="149" t="s">
        <v>472</v>
      </c>
      <c r="AU597" s="149" t="s">
        <v>96</v>
      </c>
      <c r="AY597" s="17" t="s">
        <v>219</v>
      </c>
      <c r="BE597" s="150">
        <f>IF(N597="základní",J597,0)</f>
        <v>0</v>
      </c>
      <c r="BF597" s="150">
        <f>IF(N597="snížená",J597,0)</f>
        <v>0</v>
      </c>
      <c r="BG597" s="150">
        <f>IF(N597="zákl. přenesená",J597,0)</f>
        <v>0</v>
      </c>
      <c r="BH597" s="150">
        <f>IF(N597="sníž. přenesená",J597,0)</f>
        <v>0</v>
      </c>
      <c r="BI597" s="150">
        <f>IF(N597="nulová",J597,0)</f>
        <v>0</v>
      </c>
      <c r="BJ597" s="17" t="s">
        <v>94</v>
      </c>
      <c r="BK597" s="150">
        <f>ROUND(I597*H597,2)</f>
        <v>0</v>
      </c>
      <c r="BL597" s="17" t="s">
        <v>226</v>
      </c>
      <c r="BM597" s="149" t="s">
        <v>1961</v>
      </c>
    </row>
    <row r="598" spans="2:65" s="14" customFormat="1" ht="11.25">
      <c r="B598" s="165"/>
      <c r="D598" s="152" t="s">
        <v>228</v>
      </c>
      <c r="E598" s="166" t="s">
        <v>1</v>
      </c>
      <c r="F598" s="167" t="s">
        <v>1593</v>
      </c>
      <c r="H598" s="168">
        <v>1</v>
      </c>
      <c r="I598" s="169"/>
      <c r="L598" s="165"/>
      <c r="M598" s="170"/>
      <c r="T598" s="171"/>
      <c r="AT598" s="166" t="s">
        <v>228</v>
      </c>
      <c r="AU598" s="166" t="s">
        <v>96</v>
      </c>
      <c r="AV598" s="14" t="s">
        <v>96</v>
      </c>
      <c r="AW598" s="14" t="s">
        <v>42</v>
      </c>
      <c r="AX598" s="14" t="s">
        <v>94</v>
      </c>
      <c r="AY598" s="166" t="s">
        <v>219</v>
      </c>
    </row>
    <row r="599" spans="2:65" s="11" customFormat="1" ht="22.9" customHeight="1">
      <c r="B599" s="126"/>
      <c r="D599" s="127" t="s">
        <v>86</v>
      </c>
      <c r="E599" s="136" t="s">
        <v>269</v>
      </c>
      <c r="F599" s="136" t="s">
        <v>757</v>
      </c>
      <c r="I599" s="129"/>
      <c r="J599" s="137">
        <f>BK599</f>
        <v>0</v>
      </c>
      <c r="L599" s="126"/>
      <c r="M599" s="131"/>
      <c r="P599" s="132">
        <f>SUM(P600:P777)</f>
        <v>0</v>
      </c>
      <c r="R599" s="132">
        <f>SUM(R600:R777)</f>
        <v>428.17591799999997</v>
      </c>
      <c r="T599" s="133">
        <f>SUM(T600:T777)</f>
        <v>0</v>
      </c>
      <c r="AR599" s="127" t="s">
        <v>94</v>
      </c>
      <c r="AT599" s="134" t="s">
        <v>86</v>
      </c>
      <c r="AU599" s="134" t="s">
        <v>94</v>
      </c>
      <c r="AY599" s="127" t="s">
        <v>219</v>
      </c>
      <c r="BK599" s="135">
        <f>SUM(BK600:BK777)</f>
        <v>0</v>
      </c>
    </row>
    <row r="600" spans="2:65" s="1" customFormat="1" ht="16.5" customHeight="1">
      <c r="B600" s="33"/>
      <c r="C600" s="138" t="s">
        <v>1962</v>
      </c>
      <c r="D600" s="138" t="s">
        <v>221</v>
      </c>
      <c r="E600" s="139" t="s">
        <v>1963</v>
      </c>
      <c r="F600" s="140" t="s">
        <v>1964</v>
      </c>
      <c r="G600" s="141" t="s">
        <v>224</v>
      </c>
      <c r="H600" s="142">
        <v>75</v>
      </c>
      <c r="I600" s="143"/>
      <c r="J600" s="144">
        <f>ROUND(I600*H600,2)</f>
        <v>0</v>
      </c>
      <c r="K600" s="140" t="s">
        <v>225</v>
      </c>
      <c r="L600" s="33"/>
      <c r="M600" s="145" t="s">
        <v>1</v>
      </c>
      <c r="N600" s="146" t="s">
        <v>52</v>
      </c>
      <c r="P600" s="147">
        <f>O600*H600</f>
        <v>0</v>
      </c>
      <c r="Q600" s="147">
        <v>0.57499999999999996</v>
      </c>
      <c r="R600" s="147">
        <f>Q600*H600</f>
        <v>43.125</v>
      </c>
      <c r="S600" s="147">
        <v>0</v>
      </c>
      <c r="T600" s="148">
        <f>S600*H600</f>
        <v>0</v>
      </c>
      <c r="AR600" s="149" t="s">
        <v>226</v>
      </c>
      <c r="AT600" s="149" t="s">
        <v>221</v>
      </c>
      <c r="AU600" s="149" t="s">
        <v>96</v>
      </c>
      <c r="AY600" s="17" t="s">
        <v>219</v>
      </c>
      <c r="BE600" s="150">
        <f>IF(N600="základní",J600,0)</f>
        <v>0</v>
      </c>
      <c r="BF600" s="150">
        <f>IF(N600="snížená",J600,0)</f>
        <v>0</v>
      </c>
      <c r="BG600" s="150">
        <f>IF(N600="zákl. přenesená",J600,0)</f>
        <v>0</v>
      </c>
      <c r="BH600" s="150">
        <f>IF(N600="sníž. přenesená",J600,0)</f>
        <v>0</v>
      </c>
      <c r="BI600" s="150">
        <f>IF(N600="nulová",J600,0)</f>
        <v>0</v>
      </c>
      <c r="BJ600" s="17" t="s">
        <v>94</v>
      </c>
      <c r="BK600" s="150">
        <f>ROUND(I600*H600,2)</f>
        <v>0</v>
      </c>
      <c r="BL600" s="17" t="s">
        <v>226</v>
      </c>
      <c r="BM600" s="149" t="s">
        <v>1965</v>
      </c>
    </row>
    <row r="601" spans="2:65" s="12" customFormat="1" ht="11.25">
      <c r="B601" s="151"/>
      <c r="D601" s="152" t="s">
        <v>228</v>
      </c>
      <c r="E601" s="153" t="s">
        <v>1</v>
      </c>
      <c r="F601" s="154" t="s">
        <v>1966</v>
      </c>
      <c r="H601" s="153" t="s">
        <v>1</v>
      </c>
      <c r="I601" s="155"/>
      <c r="L601" s="151"/>
      <c r="M601" s="156"/>
      <c r="T601" s="157"/>
      <c r="AT601" s="153" t="s">
        <v>228</v>
      </c>
      <c r="AU601" s="153" t="s">
        <v>96</v>
      </c>
      <c r="AV601" s="12" t="s">
        <v>94</v>
      </c>
      <c r="AW601" s="12" t="s">
        <v>42</v>
      </c>
      <c r="AX601" s="12" t="s">
        <v>87</v>
      </c>
      <c r="AY601" s="153" t="s">
        <v>219</v>
      </c>
    </row>
    <row r="602" spans="2:65" s="12" customFormat="1" ht="11.25">
      <c r="B602" s="151"/>
      <c r="D602" s="152" t="s">
        <v>228</v>
      </c>
      <c r="E602" s="153" t="s">
        <v>1</v>
      </c>
      <c r="F602" s="154" t="s">
        <v>1967</v>
      </c>
      <c r="H602" s="153" t="s">
        <v>1</v>
      </c>
      <c r="I602" s="155"/>
      <c r="L602" s="151"/>
      <c r="M602" s="156"/>
      <c r="T602" s="157"/>
      <c r="AT602" s="153" t="s">
        <v>228</v>
      </c>
      <c r="AU602" s="153" t="s">
        <v>96</v>
      </c>
      <c r="AV602" s="12" t="s">
        <v>94</v>
      </c>
      <c r="AW602" s="12" t="s">
        <v>42</v>
      </c>
      <c r="AX602" s="12" t="s">
        <v>87</v>
      </c>
      <c r="AY602" s="153" t="s">
        <v>219</v>
      </c>
    </row>
    <row r="603" spans="2:65" s="14" customFormat="1" ht="11.25">
      <c r="B603" s="165"/>
      <c r="D603" s="152" t="s">
        <v>228</v>
      </c>
      <c r="E603" s="166" t="s">
        <v>1</v>
      </c>
      <c r="F603" s="167" t="s">
        <v>1968</v>
      </c>
      <c r="H603" s="168">
        <v>45</v>
      </c>
      <c r="I603" s="169"/>
      <c r="L603" s="165"/>
      <c r="M603" s="170"/>
      <c r="T603" s="171"/>
      <c r="AT603" s="166" t="s">
        <v>228</v>
      </c>
      <c r="AU603" s="166" t="s">
        <v>96</v>
      </c>
      <c r="AV603" s="14" t="s">
        <v>96</v>
      </c>
      <c r="AW603" s="14" t="s">
        <v>42</v>
      </c>
      <c r="AX603" s="14" t="s">
        <v>87</v>
      </c>
      <c r="AY603" s="166" t="s">
        <v>219</v>
      </c>
    </row>
    <row r="604" spans="2:65" s="14" customFormat="1" ht="11.25">
      <c r="B604" s="165"/>
      <c r="D604" s="152" t="s">
        <v>228</v>
      </c>
      <c r="E604" s="166" t="s">
        <v>1</v>
      </c>
      <c r="F604" s="167" t="s">
        <v>1969</v>
      </c>
      <c r="H604" s="168">
        <v>30</v>
      </c>
      <c r="I604" s="169"/>
      <c r="L604" s="165"/>
      <c r="M604" s="170"/>
      <c r="T604" s="171"/>
      <c r="AT604" s="166" t="s">
        <v>228</v>
      </c>
      <c r="AU604" s="166" t="s">
        <v>96</v>
      </c>
      <c r="AV604" s="14" t="s">
        <v>96</v>
      </c>
      <c r="AW604" s="14" t="s">
        <v>42</v>
      </c>
      <c r="AX604" s="14" t="s">
        <v>87</v>
      </c>
      <c r="AY604" s="166" t="s">
        <v>219</v>
      </c>
    </row>
    <row r="605" spans="2:65" s="15" customFormat="1" ht="11.25">
      <c r="B605" s="172"/>
      <c r="D605" s="152" t="s">
        <v>228</v>
      </c>
      <c r="E605" s="173" t="s">
        <v>1</v>
      </c>
      <c r="F605" s="174" t="s">
        <v>262</v>
      </c>
      <c r="H605" s="175">
        <v>75</v>
      </c>
      <c r="I605" s="176"/>
      <c r="L605" s="172"/>
      <c r="M605" s="177"/>
      <c r="T605" s="178"/>
      <c r="AT605" s="173" t="s">
        <v>228</v>
      </c>
      <c r="AU605" s="173" t="s">
        <v>96</v>
      </c>
      <c r="AV605" s="15" t="s">
        <v>226</v>
      </c>
      <c r="AW605" s="15" t="s">
        <v>42</v>
      </c>
      <c r="AX605" s="15" t="s">
        <v>94</v>
      </c>
      <c r="AY605" s="173" t="s">
        <v>219</v>
      </c>
    </row>
    <row r="606" spans="2:65" s="1" customFormat="1" ht="16.5" customHeight="1">
      <c r="B606" s="33"/>
      <c r="C606" s="138" t="s">
        <v>1970</v>
      </c>
      <c r="D606" s="138" t="s">
        <v>221</v>
      </c>
      <c r="E606" s="139" t="s">
        <v>1971</v>
      </c>
      <c r="F606" s="140" t="s">
        <v>1972</v>
      </c>
      <c r="G606" s="141" t="s">
        <v>224</v>
      </c>
      <c r="H606" s="142">
        <v>748</v>
      </c>
      <c r="I606" s="143"/>
      <c r="J606" s="144">
        <f>ROUND(I606*H606,2)</f>
        <v>0</v>
      </c>
      <c r="K606" s="140" t="s">
        <v>225</v>
      </c>
      <c r="L606" s="33"/>
      <c r="M606" s="145" t="s">
        <v>1</v>
      </c>
      <c r="N606" s="146" t="s">
        <v>52</v>
      </c>
      <c r="P606" s="147">
        <f>O606*H606</f>
        <v>0</v>
      </c>
      <c r="Q606" s="147">
        <v>0</v>
      </c>
      <c r="R606" s="147">
        <f>Q606*H606</f>
        <v>0</v>
      </c>
      <c r="S606" s="147">
        <v>0</v>
      </c>
      <c r="T606" s="148">
        <f>S606*H606</f>
        <v>0</v>
      </c>
      <c r="AR606" s="149" t="s">
        <v>226</v>
      </c>
      <c r="AT606" s="149" t="s">
        <v>221</v>
      </c>
      <c r="AU606" s="149" t="s">
        <v>96</v>
      </c>
      <c r="AY606" s="17" t="s">
        <v>219</v>
      </c>
      <c r="BE606" s="150">
        <f>IF(N606="základní",J606,0)</f>
        <v>0</v>
      </c>
      <c r="BF606" s="150">
        <f>IF(N606="snížená",J606,0)</f>
        <v>0</v>
      </c>
      <c r="BG606" s="150">
        <f>IF(N606="zákl. přenesená",J606,0)</f>
        <v>0</v>
      </c>
      <c r="BH606" s="150">
        <f>IF(N606="sníž. přenesená",J606,0)</f>
        <v>0</v>
      </c>
      <c r="BI606" s="150">
        <f>IF(N606="nulová",J606,0)</f>
        <v>0</v>
      </c>
      <c r="BJ606" s="17" t="s">
        <v>94</v>
      </c>
      <c r="BK606" s="150">
        <f>ROUND(I606*H606,2)</f>
        <v>0</v>
      </c>
      <c r="BL606" s="17" t="s">
        <v>226</v>
      </c>
      <c r="BM606" s="149" t="s">
        <v>1973</v>
      </c>
    </row>
    <row r="607" spans="2:65" s="12" customFormat="1" ht="11.25">
      <c r="B607" s="151"/>
      <c r="D607" s="152" t="s">
        <v>228</v>
      </c>
      <c r="E607" s="153" t="s">
        <v>1</v>
      </c>
      <c r="F607" s="154" t="s">
        <v>1974</v>
      </c>
      <c r="H607" s="153" t="s">
        <v>1</v>
      </c>
      <c r="I607" s="155"/>
      <c r="L607" s="151"/>
      <c r="M607" s="156"/>
      <c r="T607" s="157"/>
      <c r="AT607" s="153" t="s">
        <v>228</v>
      </c>
      <c r="AU607" s="153" t="s">
        <v>96</v>
      </c>
      <c r="AV607" s="12" t="s">
        <v>94</v>
      </c>
      <c r="AW607" s="12" t="s">
        <v>42</v>
      </c>
      <c r="AX607" s="12" t="s">
        <v>87</v>
      </c>
      <c r="AY607" s="153" t="s">
        <v>219</v>
      </c>
    </row>
    <row r="608" spans="2:65" s="12" customFormat="1" ht="11.25">
      <c r="B608" s="151"/>
      <c r="D608" s="152" t="s">
        <v>228</v>
      </c>
      <c r="E608" s="153" t="s">
        <v>1</v>
      </c>
      <c r="F608" s="154" t="s">
        <v>1967</v>
      </c>
      <c r="H608" s="153" t="s">
        <v>1</v>
      </c>
      <c r="I608" s="155"/>
      <c r="L608" s="151"/>
      <c r="M608" s="156"/>
      <c r="T608" s="157"/>
      <c r="AT608" s="153" t="s">
        <v>228</v>
      </c>
      <c r="AU608" s="153" t="s">
        <v>96</v>
      </c>
      <c r="AV608" s="12" t="s">
        <v>94</v>
      </c>
      <c r="AW608" s="12" t="s">
        <v>42</v>
      </c>
      <c r="AX608" s="12" t="s">
        <v>87</v>
      </c>
      <c r="AY608" s="153" t="s">
        <v>219</v>
      </c>
    </row>
    <row r="609" spans="2:65" s="14" customFormat="1" ht="11.25">
      <c r="B609" s="165"/>
      <c r="D609" s="152" t="s">
        <v>228</v>
      </c>
      <c r="E609" s="166" t="s">
        <v>1</v>
      </c>
      <c r="F609" s="167" t="s">
        <v>1975</v>
      </c>
      <c r="H609" s="168">
        <v>302</v>
      </c>
      <c r="I609" s="169"/>
      <c r="L609" s="165"/>
      <c r="M609" s="170"/>
      <c r="T609" s="171"/>
      <c r="AT609" s="166" t="s">
        <v>228</v>
      </c>
      <c r="AU609" s="166" t="s">
        <v>96</v>
      </c>
      <c r="AV609" s="14" t="s">
        <v>96</v>
      </c>
      <c r="AW609" s="14" t="s">
        <v>42</v>
      </c>
      <c r="AX609" s="14" t="s">
        <v>87</v>
      </c>
      <c r="AY609" s="166" t="s">
        <v>219</v>
      </c>
    </row>
    <row r="610" spans="2:65" s="14" customFormat="1" ht="11.25">
      <c r="B610" s="165"/>
      <c r="D610" s="152" t="s">
        <v>228</v>
      </c>
      <c r="E610" s="166" t="s">
        <v>1</v>
      </c>
      <c r="F610" s="167" t="s">
        <v>1976</v>
      </c>
      <c r="H610" s="168">
        <v>19</v>
      </c>
      <c r="I610" s="169"/>
      <c r="L610" s="165"/>
      <c r="M610" s="170"/>
      <c r="T610" s="171"/>
      <c r="AT610" s="166" t="s">
        <v>228</v>
      </c>
      <c r="AU610" s="166" t="s">
        <v>96</v>
      </c>
      <c r="AV610" s="14" t="s">
        <v>96</v>
      </c>
      <c r="AW610" s="14" t="s">
        <v>42</v>
      </c>
      <c r="AX610" s="14" t="s">
        <v>87</v>
      </c>
      <c r="AY610" s="166" t="s">
        <v>219</v>
      </c>
    </row>
    <row r="611" spans="2:65" s="14" customFormat="1" ht="11.25">
      <c r="B611" s="165"/>
      <c r="D611" s="152" t="s">
        <v>228</v>
      </c>
      <c r="E611" s="166" t="s">
        <v>1</v>
      </c>
      <c r="F611" s="167" t="s">
        <v>1977</v>
      </c>
      <c r="H611" s="168">
        <v>345</v>
      </c>
      <c r="I611" s="169"/>
      <c r="L611" s="165"/>
      <c r="M611" s="170"/>
      <c r="T611" s="171"/>
      <c r="AT611" s="166" t="s">
        <v>228</v>
      </c>
      <c r="AU611" s="166" t="s">
        <v>96</v>
      </c>
      <c r="AV611" s="14" t="s">
        <v>96</v>
      </c>
      <c r="AW611" s="14" t="s">
        <v>42</v>
      </c>
      <c r="AX611" s="14" t="s">
        <v>87</v>
      </c>
      <c r="AY611" s="166" t="s">
        <v>219</v>
      </c>
    </row>
    <row r="612" spans="2:65" s="14" customFormat="1" ht="11.25">
      <c r="B612" s="165"/>
      <c r="D612" s="152" t="s">
        <v>228</v>
      </c>
      <c r="E612" s="166" t="s">
        <v>1</v>
      </c>
      <c r="F612" s="167" t="s">
        <v>1978</v>
      </c>
      <c r="H612" s="168">
        <v>82</v>
      </c>
      <c r="I612" s="169"/>
      <c r="L612" s="165"/>
      <c r="M612" s="170"/>
      <c r="T612" s="171"/>
      <c r="AT612" s="166" t="s">
        <v>228</v>
      </c>
      <c r="AU612" s="166" t="s">
        <v>96</v>
      </c>
      <c r="AV612" s="14" t="s">
        <v>96</v>
      </c>
      <c r="AW612" s="14" t="s">
        <v>42</v>
      </c>
      <c r="AX612" s="14" t="s">
        <v>87</v>
      </c>
      <c r="AY612" s="166" t="s">
        <v>219</v>
      </c>
    </row>
    <row r="613" spans="2:65" s="15" customFormat="1" ht="11.25">
      <c r="B613" s="172"/>
      <c r="D613" s="152" t="s">
        <v>228</v>
      </c>
      <c r="E613" s="173" t="s">
        <v>1</v>
      </c>
      <c r="F613" s="174" t="s">
        <v>262</v>
      </c>
      <c r="H613" s="175">
        <v>748</v>
      </c>
      <c r="I613" s="176"/>
      <c r="L613" s="172"/>
      <c r="M613" s="177"/>
      <c r="T613" s="178"/>
      <c r="AT613" s="173" t="s">
        <v>228</v>
      </c>
      <c r="AU613" s="173" t="s">
        <v>96</v>
      </c>
      <c r="AV613" s="15" t="s">
        <v>226</v>
      </c>
      <c r="AW613" s="15" t="s">
        <v>42</v>
      </c>
      <c r="AX613" s="15" t="s">
        <v>94</v>
      </c>
      <c r="AY613" s="173" t="s">
        <v>219</v>
      </c>
    </row>
    <row r="614" spans="2:65" s="1" customFormat="1" ht="16.5" customHeight="1">
      <c r="B614" s="33"/>
      <c r="C614" s="138" t="s">
        <v>1979</v>
      </c>
      <c r="D614" s="138" t="s">
        <v>221</v>
      </c>
      <c r="E614" s="139" t="s">
        <v>1980</v>
      </c>
      <c r="F614" s="140" t="s">
        <v>1981</v>
      </c>
      <c r="G614" s="141" t="s">
        <v>224</v>
      </c>
      <c r="H614" s="142">
        <v>817.70500000000004</v>
      </c>
      <c r="I614" s="143"/>
      <c r="J614" s="144">
        <f>ROUND(I614*H614,2)</f>
        <v>0</v>
      </c>
      <c r="K614" s="140" t="s">
        <v>225</v>
      </c>
      <c r="L614" s="33"/>
      <c r="M614" s="145" t="s">
        <v>1</v>
      </c>
      <c r="N614" s="146" t="s">
        <v>52</v>
      </c>
      <c r="P614" s="147">
        <f>O614*H614</f>
        <v>0</v>
      </c>
      <c r="Q614" s="147">
        <v>0</v>
      </c>
      <c r="R614" s="147">
        <f>Q614*H614</f>
        <v>0</v>
      </c>
      <c r="S614" s="147">
        <v>0</v>
      </c>
      <c r="T614" s="148">
        <f>S614*H614</f>
        <v>0</v>
      </c>
      <c r="AR614" s="149" t="s">
        <v>226</v>
      </c>
      <c r="AT614" s="149" t="s">
        <v>221</v>
      </c>
      <c r="AU614" s="149" t="s">
        <v>96</v>
      </c>
      <c r="AY614" s="17" t="s">
        <v>219</v>
      </c>
      <c r="BE614" s="150">
        <f>IF(N614="základní",J614,0)</f>
        <v>0</v>
      </c>
      <c r="BF614" s="150">
        <f>IF(N614="snížená",J614,0)</f>
        <v>0</v>
      </c>
      <c r="BG614" s="150">
        <f>IF(N614="zákl. přenesená",J614,0)</f>
        <v>0</v>
      </c>
      <c r="BH614" s="150">
        <f>IF(N614="sníž. přenesená",J614,0)</f>
        <v>0</v>
      </c>
      <c r="BI614" s="150">
        <f>IF(N614="nulová",J614,0)</f>
        <v>0</v>
      </c>
      <c r="BJ614" s="17" t="s">
        <v>94</v>
      </c>
      <c r="BK614" s="150">
        <f>ROUND(I614*H614,2)</f>
        <v>0</v>
      </c>
      <c r="BL614" s="17" t="s">
        <v>226</v>
      </c>
      <c r="BM614" s="149" t="s">
        <v>1982</v>
      </c>
    </row>
    <row r="615" spans="2:65" s="12" customFormat="1" ht="11.25">
      <c r="B615" s="151"/>
      <c r="D615" s="152" t="s">
        <v>228</v>
      </c>
      <c r="E615" s="153" t="s">
        <v>1</v>
      </c>
      <c r="F615" s="154" t="s">
        <v>1983</v>
      </c>
      <c r="H615" s="153" t="s">
        <v>1</v>
      </c>
      <c r="I615" s="155"/>
      <c r="L615" s="151"/>
      <c r="M615" s="156"/>
      <c r="T615" s="157"/>
      <c r="AT615" s="153" t="s">
        <v>228</v>
      </c>
      <c r="AU615" s="153" t="s">
        <v>96</v>
      </c>
      <c r="AV615" s="12" t="s">
        <v>94</v>
      </c>
      <c r="AW615" s="12" t="s">
        <v>42</v>
      </c>
      <c r="AX615" s="12" t="s">
        <v>87</v>
      </c>
      <c r="AY615" s="153" t="s">
        <v>219</v>
      </c>
    </row>
    <row r="616" spans="2:65" s="12" customFormat="1" ht="11.25">
      <c r="B616" s="151"/>
      <c r="D616" s="152" t="s">
        <v>228</v>
      </c>
      <c r="E616" s="153" t="s">
        <v>1</v>
      </c>
      <c r="F616" s="154" t="s">
        <v>1967</v>
      </c>
      <c r="H616" s="153" t="s">
        <v>1</v>
      </c>
      <c r="I616" s="155"/>
      <c r="L616" s="151"/>
      <c r="M616" s="156"/>
      <c r="T616" s="157"/>
      <c r="AT616" s="153" t="s">
        <v>228</v>
      </c>
      <c r="AU616" s="153" t="s">
        <v>96</v>
      </c>
      <c r="AV616" s="12" t="s">
        <v>94</v>
      </c>
      <c r="AW616" s="12" t="s">
        <v>42</v>
      </c>
      <c r="AX616" s="12" t="s">
        <v>87</v>
      </c>
      <c r="AY616" s="153" t="s">
        <v>219</v>
      </c>
    </row>
    <row r="617" spans="2:65" s="14" customFormat="1" ht="11.25">
      <c r="B617" s="165"/>
      <c r="D617" s="152" t="s">
        <v>228</v>
      </c>
      <c r="E617" s="166" t="s">
        <v>1</v>
      </c>
      <c r="F617" s="167" t="s">
        <v>1984</v>
      </c>
      <c r="H617" s="168">
        <v>302</v>
      </c>
      <c r="I617" s="169"/>
      <c r="L617" s="165"/>
      <c r="M617" s="170"/>
      <c r="T617" s="171"/>
      <c r="AT617" s="166" t="s">
        <v>228</v>
      </c>
      <c r="AU617" s="166" t="s">
        <v>96</v>
      </c>
      <c r="AV617" s="14" t="s">
        <v>96</v>
      </c>
      <c r="AW617" s="14" t="s">
        <v>42</v>
      </c>
      <c r="AX617" s="14" t="s">
        <v>87</v>
      </c>
      <c r="AY617" s="166" t="s">
        <v>219</v>
      </c>
    </row>
    <row r="618" spans="2:65" s="14" customFormat="1" ht="11.25">
      <c r="B618" s="165"/>
      <c r="D618" s="152" t="s">
        <v>228</v>
      </c>
      <c r="E618" s="166" t="s">
        <v>1</v>
      </c>
      <c r="F618" s="167" t="s">
        <v>1985</v>
      </c>
      <c r="H618" s="168">
        <v>19</v>
      </c>
      <c r="I618" s="169"/>
      <c r="L618" s="165"/>
      <c r="M618" s="170"/>
      <c r="T618" s="171"/>
      <c r="AT618" s="166" t="s">
        <v>228</v>
      </c>
      <c r="AU618" s="166" t="s">
        <v>96</v>
      </c>
      <c r="AV618" s="14" t="s">
        <v>96</v>
      </c>
      <c r="AW618" s="14" t="s">
        <v>42</v>
      </c>
      <c r="AX618" s="14" t="s">
        <v>87</v>
      </c>
      <c r="AY618" s="166" t="s">
        <v>219</v>
      </c>
    </row>
    <row r="619" spans="2:65" s="14" customFormat="1" ht="11.25">
      <c r="B619" s="165"/>
      <c r="D619" s="152" t="s">
        <v>228</v>
      </c>
      <c r="E619" s="166" t="s">
        <v>1</v>
      </c>
      <c r="F619" s="167" t="s">
        <v>1986</v>
      </c>
      <c r="H619" s="168">
        <v>345</v>
      </c>
      <c r="I619" s="169"/>
      <c r="L619" s="165"/>
      <c r="M619" s="170"/>
      <c r="T619" s="171"/>
      <c r="AT619" s="166" t="s">
        <v>228</v>
      </c>
      <c r="AU619" s="166" t="s">
        <v>96</v>
      </c>
      <c r="AV619" s="14" t="s">
        <v>96</v>
      </c>
      <c r="AW619" s="14" t="s">
        <v>42</v>
      </c>
      <c r="AX619" s="14" t="s">
        <v>87</v>
      </c>
      <c r="AY619" s="166" t="s">
        <v>219</v>
      </c>
    </row>
    <row r="620" spans="2:65" s="14" customFormat="1" ht="11.25">
      <c r="B620" s="165"/>
      <c r="D620" s="152" t="s">
        <v>228</v>
      </c>
      <c r="E620" s="166" t="s">
        <v>1</v>
      </c>
      <c r="F620" s="167" t="s">
        <v>1987</v>
      </c>
      <c r="H620" s="168">
        <v>82</v>
      </c>
      <c r="I620" s="169"/>
      <c r="L620" s="165"/>
      <c r="M620" s="170"/>
      <c r="T620" s="171"/>
      <c r="AT620" s="166" t="s">
        <v>228</v>
      </c>
      <c r="AU620" s="166" t="s">
        <v>96</v>
      </c>
      <c r="AV620" s="14" t="s">
        <v>96</v>
      </c>
      <c r="AW620" s="14" t="s">
        <v>42</v>
      </c>
      <c r="AX620" s="14" t="s">
        <v>87</v>
      </c>
      <c r="AY620" s="166" t="s">
        <v>219</v>
      </c>
    </row>
    <row r="621" spans="2:65" s="14" customFormat="1" ht="11.25">
      <c r="B621" s="165"/>
      <c r="D621" s="152" t="s">
        <v>228</v>
      </c>
      <c r="E621" s="166" t="s">
        <v>1</v>
      </c>
      <c r="F621" s="167" t="s">
        <v>1851</v>
      </c>
      <c r="H621" s="168">
        <v>46.365000000000002</v>
      </c>
      <c r="I621" s="169"/>
      <c r="L621" s="165"/>
      <c r="M621" s="170"/>
      <c r="T621" s="171"/>
      <c r="AT621" s="166" t="s">
        <v>228</v>
      </c>
      <c r="AU621" s="166" t="s">
        <v>96</v>
      </c>
      <c r="AV621" s="14" t="s">
        <v>96</v>
      </c>
      <c r="AW621" s="14" t="s">
        <v>42</v>
      </c>
      <c r="AX621" s="14" t="s">
        <v>87</v>
      </c>
      <c r="AY621" s="166" t="s">
        <v>219</v>
      </c>
    </row>
    <row r="622" spans="2:65" s="14" customFormat="1" ht="11.25">
      <c r="B622" s="165"/>
      <c r="D622" s="152" t="s">
        <v>228</v>
      </c>
      <c r="E622" s="166" t="s">
        <v>1</v>
      </c>
      <c r="F622" s="167" t="s">
        <v>1852</v>
      </c>
      <c r="H622" s="168">
        <v>23.34</v>
      </c>
      <c r="I622" s="169"/>
      <c r="L622" s="165"/>
      <c r="M622" s="170"/>
      <c r="T622" s="171"/>
      <c r="AT622" s="166" t="s">
        <v>228</v>
      </c>
      <c r="AU622" s="166" t="s">
        <v>96</v>
      </c>
      <c r="AV622" s="14" t="s">
        <v>96</v>
      </c>
      <c r="AW622" s="14" t="s">
        <v>42</v>
      </c>
      <c r="AX622" s="14" t="s">
        <v>87</v>
      </c>
      <c r="AY622" s="166" t="s">
        <v>219</v>
      </c>
    </row>
    <row r="623" spans="2:65" s="14" customFormat="1" ht="11.25">
      <c r="B623" s="165"/>
      <c r="D623" s="152" t="s">
        <v>228</v>
      </c>
      <c r="E623" s="166" t="s">
        <v>1</v>
      </c>
      <c r="F623" s="167" t="s">
        <v>1853</v>
      </c>
      <c r="H623" s="168">
        <v>0</v>
      </c>
      <c r="I623" s="169"/>
      <c r="L623" s="165"/>
      <c r="M623" s="170"/>
      <c r="T623" s="171"/>
      <c r="AT623" s="166" t="s">
        <v>228</v>
      </c>
      <c r="AU623" s="166" t="s">
        <v>96</v>
      </c>
      <c r="AV623" s="14" t="s">
        <v>96</v>
      </c>
      <c r="AW623" s="14" t="s">
        <v>42</v>
      </c>
      <c r="AX623" s="14" t="s">
        <v>87</v>
      </c>
      <c r="AY623" s="166" t="s">
        <v>219</v>
      </c>
    </row>
    <row r="624" spans="2:65" s="15" customFormat="1" ht="11.25">
      <c r="B624" s="172"/>
      <c r="D624" s="152" t="s">
        <v>228</v>
      </c>
      <c r="E624" s="173" t="s">
        <v>1</v>
      </c>
      <c r="F624" s="174" t="s">
        <v>262</v>
      </c>
      <c r="H624" s="175">
        <v>817.70500000000004</v>
      </c>
      <c r="I624" s="176"/>
      <c r="L624" s="172"/>
      <c r="M624" s="177"/>
      <c r="T624" s="178"/>
      <c r="AT624" s="173" t="s">
        <v>228</v>
      </c>
      <c r="AU624" s="173" t="s">
        <v>96</v>
      </c>
      <c r="AV624" s="15" t="s">
        <v>226</v>
      </c>
      <c r="AW624" s="15" t="s">
        <v>42</v>
      </c>
      <c r="AX624" s="15" t="s">
        <v>94</v>
      </c>
      <c r="AY624" s="173" t="s">
        <v>219</v>
      </c>
    </row>
    <row r="625" spans="2:65" s="1" customFormat="1" ht="16.5" customHeight="1">
      <c r="B625" s="33"/>
      <c r="C625" s="138" t="s">
        <v>1988</v>
      </c>
      <c r="D625" s="138" t="s">
        <v>221</v>
      </c>
      <c r="E625" s="139" t="s">
        <v>1989</v>
      </c>
      <c r="F625" s="140" t="s">
        <v>1990</v>
      </c>
      <c r="G625" s="141" t="s">
        <v>224</v>
      </c>
      <c r="H625" s="142">
        <v>193.5</v>
      </c>
      <c r="I625" s="143"/>
      <c r="J625" s="144">
        <f>ROUND(I625*H625,2)</f>
        <v>0</v>
      </c>
      <c r="K625" s="140" t="s">
        <v>225</v>
      </c>
      <c r="L625" s="33"/>
      <c r="M625" s="145" t="s">
        <v>1</v>
      </c>
      <c r="N625" s="146" t="s">
        <v>52</v>
      </c>
      <c r="P625" s="147">
        <f>O625*H625</f>
        <v>0</v>
      </c>
      <c r="Q625" s="147">
        <v>0</v>
      </c>
      <c r="R625" s="147">
        <f>Q625*H625</f>
        <v>0</v>
      </c>
      <c r="S625" s="147">
        <v>0</v>
      </c>
      <c r="T625" s="148">
        <f>S625*H625</f>
        <v>0</v>
      </c>
      <c r="AR625" s="149" t="s">
        <v>226</v>
      </c>
      <c r="AT625" s="149" t="s">
        <v>221</v>
      </c>
      <c r="AU625" s="149" t="s">
        <v>96</v>
      </c>
      <c r="AY625" s="17" t="s">
        <v>219</v>
      </c>
      <c r="BE625" s="150">
        <f>IF(N625="základní",J625,0)</f>
        <v>0</v>
      </c>
      <c r="BF625" s="150">
        <f>IF(N625="snížená",J625,0)</f>
        <v>0</v>
      </c>
      <c r="BG625" s="150">
        <f>IF(N625="zákl. přenesená",J625,0)</f>
        <v>0</v>
      </c>
      <c r="BH625" s="150">
        <f>IF(N625="sníž. přenesená",J625,0)</f>
        <v>0</v>
      </c>
      <c r="BI625" s="150">
        <f>IF(N625="nulová",J625,0)</f>
        <v>0</v>
      </c>
      <c r="BJ625" s="17" t="s">
        <v>94</v>
      </c>
      <c r="BK625" s="150">
        <f>ROUND(I625*H625,2)</f>
        <v>0</v>
      </c>
      <c r="BL625" s="17" t="s">
        <v>226</v>
      </c>
      <c r="BM625" s="149" t="s">
        <v>1991</v>
      </c>
    </row>
    <row r="626" spans="2:65" s="12" customFormat="1" ht="11.25">
      <c r="B626" s="151"/>
      <c r="D626" s="152" t="s">
        <v>228</v>
      </c>
      <c r="E626" s="153" t="s">
        <v>1</v>
      </c>
      <c r="F626" s="154" t="s">
        <v>1992</v>
      </c>
      <c r="H626" s="153" t="s">
        <v>1</v>
      </c>
      <c r="I626" s="155"/>
      <c r="L626" s="151"/>
      <c r="M626" s="156"/>
      <c r="T626" s="157"/>
      <c r="AT626" s="153" t="s">
        <v>228</v>
      </c>
      <c r="AU626" s="153" t="s">
        <v>96</v>
      </c>
      <c r="AV626" s="12" t="s">
        <v>94</v>
      </c>
      <c r="AW626" s="12" t="s">
        <v>42</v>
      </c>
      <c r="AX626" s="12" t="s">
        <v>87</v>
      </c>
      <c r="AY626" s="153" t="s">
        <v>219</v>
      </c>
    </row>
    <row r="627" spans="2:65" s="12" customFormat="1" ht="11.25">
      <c r="B627" s="151"/>
      <c r="D627" s="152" t="s">
        <v>228</v>
      </c>
      <c r="E627" s="153" t="s">
        <v>1</v>
      </c>
      <c r="F627" s="154" t="s">
        <v>1967</v>
      </c>
      <c r="H627" s="153" t="s">
        <v>1</v>
      </c>
      <c r="I627" s="155"/>
      <c r="L627" s="151"/>
      <c r="M627" s="156"/>
      <c r="T627" s="157"/>
      <c r="AT627" s="153" t="s">
        <v>228</v>
      </c>
      <c r="AU627" s="153" t="s">
        <v>96</v>
      </c>
      <c r="AV627" s="12" t="s">
        <v>94</v>
      </c>
      <c r="AW627" s="12" t="s">
        <v>42</v>
      </c>
      <c r="AX627" s="12" t="s">
        <v>87</v>
      </c>
      <c r="AY627" s="153" t="s">
        <v>219</v>
      </c>
    </row>
    <row r="628" spans="2:65" s="14" customFormat="1" ht="11.25">
      <c r="B628" s="165"/>
      <c r="D628" s="152" t="s">
        <v>228</v>
      </c>
      <c r="E628" s="166" t="s">
        <v>1</v>
      </c>
      <c r="F628" s="167" t="s">
        <v>1993</v>
      </c>
      <c r="H628" s="168">
        <v>150</v>
      </c>
      <c r="I628" s="169"/>
      <c r="L628" s="165"/>
      <c r="M628" s="170"/>
      <c r="T628" s="171"/>
      <c r="AT628" s="166" t="s">
        <v>228</v>
      </c>
      <c r="AU628" s="166" t="s">
        <v>96</v>
      </c>
      <c r="AV628" s="14" t="s">
        <v>96</v>
      </c>
      <c r="AW628" s="14" t="s">
        <v>42</v>
      </c>
      <c r="AX628" s="14" t="s">
        <v>87</v>
      </c>
      <c r="AY628" s="166" t="s">
        <v>219</v>
      </c>
    </row>
    <row r="629" spans="2:65" s="14" customFormat="1" ht="11.25">
      <c r="B629" s="165"/>
      <c r="D629" s="152" t="s">
        <v>228</v>
      </c>
      <c r="E629" s="166" t="s">
        <v>1</v>
      </c>
      <c r="F629" s="167" t="s">
        <v>1994</v>
      </c>
      <c r="H629" s="168">
        <v>43.5</v>
      </c>
      <c r="I629" s="169"/>
      <c r="L629" s="165"/>
      <c r="M629" s="170"/>
      <c r="T629" s="171"/>
      <c r="AT629" s="166" t="s">
        <v>228</v>
      </c>
      <c r="AU629" s="166" t="s">
        <v>96</v>
      </c>
      <c r="AV629" s="14" t="s">
        <v>96</v>
      </c>
      <c r="AW629" s="14" t="s">
        <v>42</v>
      </c>
      <c r="AX629" s="14" t="s">
        <v>87</v>
      </c>
      <c r="AY629" s="166" t="s">
        <v>219</v>
      </c>
    </row>
    <row r="630" spans="2:65" s="15" customFormat="1" ht="11.25">
      <c r="B630" s="172"/>
      <c r="D630" s="152" t="s">
        <v>228</v>
      </c>
      <c r="E630" s="173" t="s">
        <v>1</v>
      </c>
      <c r="F630" s="174" t="s">
        <v>262</v>
      </c>
      <c r="H630" s="175">
        <v>193.5</v>
      </c>
      <c r="I630" s="176"/>
      <c r="L630" s="172"/>
      <c r="M630" s="177"/>
      <c r="T630" s="178"/>
      <c r="AT630" s="173" t="s">
        <v>228</v>
      </c>
      <c r="AU630" s="173" t="s">
        <v>96</v>
      </c>
      <c r="AV630" s="15" t="s">
        <v>226</v>
      </c>
      <c r="AW630" s="15" t="s">
        <v>42</v>
      </c>
      <c r="AX630" s="15" t="s">
        <v>94</v>
      </c>
      <c r="AY630" s="173" t="s">
        <v>219</v>
      </c>
    </row>
    <row r="631" spans="2:65" s="1" customFormat="1" ht="16.5" customHeight="1">
      <c r="B631" s="33"/>
      <c r="C631" s="138" t="s">
        <v>1995</v>
      </c>
      <c r="D631" s="138" t="s">
        <v>221</v>
      </c>
      <c r="E631" s="139" t="s">
        <v>1343</v>
      </c>
      <c r="F631" s="140" t="s">
        <v>1344</v>
      </c>
      <c r="G631" s="141" t="s">
        <v>224</v>
      </c>
      <c r="H631" s="142">
        <v>150</v>
      </c>
      <c r="I631" s="143"/>
      <c r="J631" s="144">
        <f>ROUND(I631*H631,2)</f>
        <v>0</v>
      </c>
      <c r="K631" s="140" t="s">
        <v>254</v>
      </c>
      <c r="L631" s="33"/>
      <c r="M631" s="145" t="s">
        <v>1</v>
      </c>
      <c r="N631" s="146" t="s">
        <v>52</v>
      </c>
      <c r="P631" s="147">
        <f>O631*H631</f>
        <v>0</v>
      </c>
      <c r="Q631" s="147">
        <v>0</v>
      </c>
      <c r="R631" s="147">
        <f>Q631*H631</f>
        <v>0</v>
      </c>
      <c r="S631" s="147">
        <v>0</v>
      </c>
      <c r="T631" s="148">
        <f>S631*H631</f>
        <v>0</v>
      </c>
      <c r="AR631" s="149" t="s">
        <v>226</v>
      </c>
      <c r="AT631" s="149" t="s">
        <v>221</v>
      </c>
      <c r="AU631" s="149" t="s">
        <v>96</v>
      </c>
      <c r="AY631" s="17" t="s">
        <v>219</v>
      </c>
      <c r="BE631" s="150">
        <f>IF(N631="základní",J631,0)</f>
        <v>0</v>
      </c>
      <c r="BF631" s="150">
        <f>IF(N631="snížená",J631,0)</f>
        <v>0</v>
      </c>
      <c r="BG631" s="150">
        <f>IF(N631="zákl. přenesená",J631,0)</f>
        <v>0</v>
      </c>
      <c r="BH631" s="150">
        <f>IF(N631="sníž. přenesená",J631,0)</f>
        <v>0</v>
      </c>
      <c r="BI631" s="150">
        <f>IF(N631="nulová",J631,0)</f>
        <v>0</v>
      </c>
      <c r="BJ631" s="17" t="s">
        <v>94</v>
      </c>
      <c r="BK631" s="150">
        <f>ROUND(I631*H631,2)</f>
        <v>0</v>
      </c>
      <c r="BL631" s="17" t="s">
        <v>226</v>
      </c>
      <c r="BM631" s="149" t="s">
        <v>1996</v>
      </c>
    </row>
    <row r="632" spans="2:65" s="1" customFormat="1" ht="11.25">
      <c r="B632" s="33"/>
      <c r="D632" s="179" t="s">
        <v>256</v>
      </c>
      <c r="F632" s="180" t="s">
        <v>1346</v>
      </c>
      <c r="I632" s="181"/>
      <c r="L632" s="33"/>
      <c r="M632" s="182"/>
      <c r="T632" s="57"/>
      <c r="AT632" s="17" t="s">
        <v>256</v>
      </c>
      <c r="AU632" s="17" t="s">
        <v>96</v>
      </c>
    </row>
    <row r="633" spans="2:65" s="12" customFormat="1" ht="11.25">
      <c r="B633" s="151"/>
      <c r="D633" s="152" t="s">
        <v>228</v>
      </c>
      <c r="E633" s="153" t="s">
        <v>1</v>
      </c>
      <c r="F633" s="154" t="s">
        <v>1997</v>
      </c>
      <c r="H633" s="153" t="s">
        <v>1</v>
      </c>
      <c r="I633" s="155"/>
      <c r="L633" s="151"/>
      <c r="M633" s="156"/>
      <c r="T633" s="157"/>
      <c r="AT633" s="153" t="s">
        <v>228</v>
      </c>
      <c r="AU633" s="153" t="s">
        <v>96</v>
      </c>
      <c r="AV633" s="12" t="s">
        <v>94</v>
      </c>
      <c r="AW633" s="12" t="s">
        <v>42</v>
      </c>
      <c r="AX633" s="12" t="s">
        <v>87</v>
      </c>
      <c r="AY633" s="153" t="s">
        <v>219</v>
      </c>
    </row>
    <row r="634" spans="2:65" s="14" customFormat="1" ht="11.25">
      <c r="B634" s="165"/>
      <c r="D634" s="152" t="s">
        <v>228</v>
      </c>
      <c r="E634" s="166" t="s">
        <v>1</v>
      </c>
      <c r="F634" s="167" t="s">
        <v>1998</v>
      </c>
      <c r="H634" s="168">
        <v>150</v>
      </c>
      <c r="I634" s="169"/>
      <c r="L634" s="165"/>
      <c r="M634" s="170"/>
      <c r="T634" s="171"/>
      <c r="AT634" s="166" t="s">
        <v>228</v>
      </c>
      <c r="AU634" s="166" t="s">
        <v>96</v>
      </c>
      <c r="AV634" s="14" t="s">
        <v>96</v>
      </c>
      <c r="AW634" s="14" t="s">
        <v>42</v>
      </c>
      <c r="AX634" s="14" t="s">
        <v>87</v>
      </c>
      <c r="AY634" s="166" t="s">
        <v>219</v>
      </c>
    </row>
    <row r="635" spans="2:65" s="15" customFormat="1" ht="11.25">
      <c r="B635" s="172"/>
      <c r="D635" s="152" t="s">
        <v>228</v>
      </c>
      <c r="E635" s="173" t="s">
        <v>1</v>
      </c>
      <c r="F635" s="174" t="s">
        <v>262</v>
      </c>
      <c r="H635" s="175">
        <v>150</v>
      </c>
      <c r="I635" s="176"/>
      <c r="L635" s="172"/>
      <c r="M635" s="177"/>
      <c r="T635" s="178"/>
      <c r="AT635" s="173" t="s">
        <v>228</v>
      </c>
      <c r="AU635" s="173" t="s">
        <v>96</v>
      </c>
      <c r="AV635" s="15" t="s">
        <v>226</v>
      </c>
      <c r="AW635" s="15" t="s">
        <v>42</v>
      </c>
      <c r="AX635" s="15" t="s">
        <v>94</v>
      </c>
      <c r="AY635" s="173" t="s">
        <v>219</v>
      </c>
    </row>
    <row r="636" spans="2:65" s="1" customFormat="1" ht="21.75" customHeight="1">
      <c r="B636" s="33"/>
      <c r="C636" s="138" t="s">
        <v>1999</v>
      </c>
      <c r="D636" s="138" t="s">
        <v>221</v>
      </c>
      <c r="E636" s="139" t="s">
        <v>2000</v>
      </c>
      <c r="F636" s="140" t="s">
        <v>2001</v>
      </c>
      <c r="G636" s="141" t="s">
        <v>224</v>
      </c>
      <c r="H636" s="142">
        <v>193.5</v>
      </c>
      <c r="I636" s="143"/>
      <c r="J636" s="144">
        <f>ROUND(I636*H636,2)</f>
        <v>0</v>
      </c>
      <c r="K636" s="140" t="s">
        <v>254</v>
      </c>
      <c r="L636" s="33"/>
      <c r="M636" s="145" t="s">
        <v>1</v>
      </c>
      <c r="N636" s="146" t="s">
        <v>52</v>
      </c>
      <c r="P636" s="147">
        <f>O636*H636</f>
        <v>0</v>
      </c>
      <c r="Q636" s="147">
        <v>0.13769000000000001</v>
      </c>
      <c r="R636" s="147">
        <f>Q636*H636</f>
        <v>26.643015000000002</v>
      </c>
      <c r="S636" s="147">
        <v>0</v>
      </c>
      <c r="T636" s="148">
        <f>S636*H636</f>
        <v>0</v>
      </c>
      <c r="AR636" s="149" t="s">
        <v>226</v>
      </c>
      <c r="AT636" s="149" t="s">
        <v>221</v>
      </c>
      <c r="AU636" s="149" t="s">
        <v>96</v>
      </c>
      <c r="AY636" s="17" t="s">
        <v>219</v>
      </c>
      <c r="BE636" s="150">
        <f>IF(N636="základní",J636,0)</f>
        <v>0</v>
      </c>
      <c r="BF636" s="150">
        <f>IF(N636="snížená",J636,0)</f>
        <v>0</v>
      </c>
      <c r="BG636" s="150">
        <f>IF(N636="zákl. přenesená",J636,0)</f>
        <v>0</v>
      </c>
      <c r="BH636" s="150">
        <f>IF(N636="sníž. přenesená",J636,0)</f>
        <v>0</v>
      </c>
      <c r="BI636" s="150">
        <f>IF(N636="nulová",J636,0)</f>
        <v>0</v>
      </c>
      <c r="BJ636" s="17" t="s">
        <v>94</v>
      </c>
      <c r="BK636" s="150">
        <f>ROUND(I636*H636,2)</f>
        <v>0</v>
      </c>
      <c r="BL636" s="17" t="s">
        <v>226</v>
      </c>
      <c r="BM636" s="149" t="s">
        <v>2002</v>
      </c>
    </row>
    <row r="637" spans="2:65" s="1" customFormat="1" ht="11.25">
      <c r="B637" s="33"/>
      <c r="D637" s="179" t="s">
        <v>256</v>
      </c>
      <c r="F637" s="180" t="s">
        <v>2003</v>
      </c>
      <c r="I637" s="181"/>
      <c r="L637" s="33"/>
      <c r="M637" s="182"/>
      <c r="T637" s="57"/>
      <c r="AT637" s="17" t="s">
        <v>256</v>
      </c>
      <c r="AU637" s="17" t="s">
        <v>96</v>
      </c>
    </row>
    <row r="638" spans="2:65" s="12" customFormat="1" ht="11.25">
      <c r="B638" s="151"/>
      <c r="D638" s="152" t="s">
        <v>228</v>
      </c>
      <c r="E638" s="153" t="s">
        <v>1</v>
      </c>
      <c r="F638" s="154" t="s">
        <v>2004</v>
      </c>
      <c r="H638" s="153" t="s">
        <v>1</v>
      </c>
      <c r="I638" s="155"/>
      <c r="L638" s="151"/>
      <c r="M638" s="156"/>
      <c r="T638" s="157"/>
      <c r="AT638" s="153" t="s">
        <v>228</v>
      </c>
      <c r="AU638" s="153" t="s">
        <v>96</v>
      </c>
      <c r="AV638" s="12" t="s">
        <v>94</v>
      </c>
      <c r="AW638" s="12" t="s">
        <v>42</v>
      </c>
      <c r="AX638" s="12" t="s">
        <v>87</v>
      </c>
      <c r="AY638" s="153" t="s">
        <v>219</v>
      </c>
    </row>
    <row r="639" spans="2:65" s="14" customFormat="1" ht="11.25">
      <c r="B639" s="165"/>
      <c r="D639" s="152" t="s">
        <v>228</v>
      </c>
      <c r="E639" s="166" t="s">
        <v>1</v>
      </c>
      <c r="F639" s="167" t="s">
        <v>2005</v>
      </c>
      <c r="H639" s="168">
        <v>150</v>
      </c>
      <c r="I639" s="169"/>
      <c r="L639" s="165"/>
      <c r="M639" s="170"/>
      <c r="T639" s="171"/>
      <c r="AT639" s="166" t="s">
        <v>228</v>
      </c>
      <c r="AU639" s="166" t="s">
        <v>96</v>
      </c>
      <c r="AV639" s="14" t="s">
        <v>96</v>
      </c>
      <c r="AW639" s="14" t="s">
        <v>42</v>
      </c>
      <c r="AX639" s="14" t="s">
        <v>87</v>
      </c>
      <c r="AY639" s="166" t="s">
        <v>219</v>
      </c>
    </row>
    <row r="640" spans="2:65" s="14" customFormat="1" ht="11.25">
      <c r="B640" s="165"/>
      <c r="D640" s="152" t="s">
        <v>228</v>
      </c>
      <c r="E640" s="166" t="s">
        <v>1</v>
      </c>
      <c r="F640" s="167" t="s">
        <v>1994</v>
      </c>
      <c r="H640" s="168">
        <v>43.5</v>
      </c>
      <c r="I640" s="169"/>
      <c r="L640" s="165"/>
      <c r="M640" s="170"/>
      <c r="T640" s="171"/>
      <c r="AT640" s="166" t="s">
        <v>228</v>
      </c>
      <c r="AU640" s="166" t="s">
        <v>96</v>
      </c>
      <c r="AV640" s="14" t="s">
        <v>96</v>
      </c>
      <c r="AW640" s="14" t="s">
        <v>42</v>
      </c>
      <c r="AX640" s="14" t="s">
        <v>87</v>
      </c>
      <c r="AY640" s="166" t="s">
        <v>219</v>
      </c>
    </row>
    <row r="641" spans="2:65" s="15" customFormat="1" ht="11.25">
      <c r="B641" s="172"/>
      <c r="D641" s="152" t="s">
        <v>228</v>
      </c>
      <c r="E641" s="173" t="s">
        <v>1</v>
      </c>
      <c r="F641" s="174" t="s">
        <v>262</v>
      </c>
      <c r="H641" s="175">
        <v>193.5</v>
      </c>
      <c r="I641" s="176"/>
      <c r="L641" s="172"/>
      <c r="M641" s="177"/>
      <c r="T641" s="178"/>
      <c r="AT641" s="173" t="s">
        <v>228</v>
      </c>
      <c r="AU641" s="173" t="s">
        <v>96</v>
      </c>
      <c r="AV641" s="15" t="s">
        <v>226</v>
      </c>
      <c r="AW641" s="15" t="s">
        <v>42</v>
      </c>
      <c r="AX641" s="15" t="s">
        <v>94</v>
      </c>
      <c r="AY641" s="173" t="s">
        <v>219</v>
      </c>
    </row>
    <row r="642" spans="2:65" s="1" customFormat="1" ht="37.9" customHeight="1">
      <c r="B642" s="33"/>
      <c r="C642" s="138" t="s">
        <v>2006</v>
      </c>
      <c r="D642" s="138" t="s">
        <v>221</v>
      </c>
      <c r="E642" s="139" t="s">
        <v>2007</v>
      </c>
      <c r="F642" s="140" t="s">
        <v>2008</v>
      </c>
      <c r="G642" s="141" t="s">
        <v>224</v>
      </c>
      <c r="H642" s="142">
        <v>196</v>
      </c>
      <c r="I642" s="143"/>
      <c r="J642" s="144">
        <f>ROUND(I642*H642,2)</f>
        <v>0</v>
      </c>
      <c r="K642" s="140" t="s">
        <v>225</v>
      </c>
      <c r="L642" s="33"/>
      <c r="M642" s="145" t="s">
        <v>1</v>
      </c>
      <c r="N642" s="146" t="s">
        <v>52</v>
      </c>
      <c r="P642" s="147">
        <f>O642*H642</f>
        <v>0</v>
      </c>
      <c r="Q642" s="147">
        <v>0.13800000000000001</v>
      </c>
      <c r="R642" s="147">
        <f>Q642*H642</f>
        <v>27.048000000000002</v>
      </c>
      <c r="S642" s="147">
        <v>0</v>
      </c>
      <c r="T642" s="148">
        <f>S642*H642</f>
        <v>0</v>
      </c>
      <c r="AR642" s="149" t="s">
        <v>226</v>
      </c>
      <c r="AT642" s="149" t="s">
        <v>221</v>
      </c>
      <c r="AU642" s="149" t="s">
        <v>96</v>
      </c>
      <c r="AY642" s="17" t="s">
        <v>219</v>
      </c>
      <c r="BE642" s="150">
        <f>IF(N642="základní",J642,0)</f>
        <v>0</v>
      </c>
      <c r="BF642" s="150">
        <f>IF(N642="snížená",J642,0)</f>
        <v>0</v>
      </c>
      <c r="BG642" s="150">
        <f>IF(N642="zákl. přenesená",J642,0)</f>
        <v>0</v>
      </c>
      <c r="BH642" s="150">
        <f>IF(N642="sníž. přenesená",J642,0)</f>
        <v>0</v>
      </c>
      <c r="BI642" s="150">
        <f>IF(N642="nulová",J642,0)</f>
        <v>0</v>
      </c>
      <c r="BJ642" s="17" t="s">
        <v>94</v>
      </c>
      <c r="BK642" s="150">
        <f>ROUND(I642*H642,2)</f>
        <v>0</v>
      </c>
      <c r="BL642" s="17" t="s">
        <v>226</v>
      </c>
      <c r="BM642" s="149" t="s">
        <v>2009</v>
      </c>
    </row>
    <row r="643" spans="2:65" s="12" customFormat="1" ht="11.25">
      <c r="B643" s="151"/>
      <c r="D643" s="152" t="s">
        <v>228</v>
      </c>
      <c r="E643" s="153" t="s">
        <v>1</v>
      </c>
      <c r="F643" s="154" t="s">
        <v>2010</v>
      </c>
      <c r="H643" s="153" t="s">
        <v>1</v>
      </c>
      <c r="I643" s="155"/>
      <c r="L643" s="151"/>
      <c r="M643" s="156"/>
      <c r="T643" s="157"/>
      <c r="AT643" s="153" t="s">
        <v>228</v>
      </c>
      <c r="AU643" s="153" t="s">
        <v>96</v>
      </c>
      <c r="AV643" s="12" t="s">
        <v>94</v>
      </c>
      <c r="AW643" s="12" t="s">
        <v>42</v>
      </c>
      <c r="AX643" s="12" t="s">
        <v>87</v>
      </c>
      <c r="AY643" s="153" t="s">
        <v>219</v>
      </c>
    </row>
    <row r="644" spans="2:65" s="12" customFormat="1" ht="11.25">
      <c r="B644" s="151"/>
      <c r="D644" s="152" t="s">
        <v>228</v>
      </c>
      <c r="E644" s="153" t="s">
        <v>1</v>
      </c>
      <c r="F644" s="154" t="s">
        <v>2011</v>
      </c>
      <c r="H644" s="153" t="s">
        <v>1</v>
      </c>
      <c r="I644" s="155"/>
      <c r="L644" s="151"/>
      <c r="M644" s="156"/>
      <c r="T644" s="157"/>
      <c r="AT644" s="153" t="s">
        <v>228</v>
      </c>
      <c r="AU644" s="153" t="s">
        <v>96</v>
      </c>
      <c r="AV644" s="12" t="s">
        <v>94</v>
      </c>
      <c r="AW644" s="12" t="s">
        <v>42</v>
      </c>
      <c r="AX644" s="12" t="s">
        <v>87</v>
      </c>
      <c r="AY644" s="153" t="s">
        <v>219</v>
      </c>
    </row>
    <row r="645" spans="2:65" s="14" customFormat="1" ht="11.25">
      <c r="B645" s="165"/>
      <c r="D645" s="152" t="s">
        <v>228</v>
      </c>
      <c r="E645" s="166" t="s">
        <v>1</v>
      </c>
      <c r="F645" s="167" t="s">
        <v>2012</v>
      </c>
      <c r="H645" s="168">
        <v>196</v>
      </c>
      <c r="I645" s="169"/>
      <c r="L645" s="165"/>
      <c r="M645" s="170"/>
      <c r="T645" s="171"/>
      <c r="AT645" s="166" t="s">
        <v>228</v>
      </c>
      <c r="AU645" s="166" t="s">
        <v>96</v>
      </c>
      <c r="AV645" s="14" t="s">
        <v>96</v>
      </c>
      <c r="AW645" s="14" t="s">
        <v>42</v>
      </c>
      <c r="AX645" s="14" t="s">
        <v>87</v>
      </c>
      <c r="AY645" s="166" t="s">
        <v>219</v>
      </c>
    </row>
    <row r="646" spans="2:65" s="15" customFormat="1" ht="11.25">
      <c r="B646" s="172"/>
      <c r="D646" s="152" t="s">
        <v>228</v>
      </c>
      <c r="E646" s="173" t="s">
        <v>1</v>
      </c>
      <c r="F646" s="174" t="s">
        <v>262</v>
      </c>
      <c r="H646" s="175">
        <v>196</v>
      </c>
      <c r="I646" s="176"/>
      <c r="L646" s="172"/>
      <c r="M646" s="177"/>
      <c r="T646" s="178"/>
      <c r="AT646" s="173" t="s">
        <v>228</v>
      </c>
      <c r="AU646" s="173" t="s">
        <v>96</v>
      </c>
      <c r="AV646" s="15" t="s">
        <v>226</v>
      </c>
      <c r="AW646" s="15" t="s">
        <v>42</v>
      </c>
      <c r="AX646" s="15" t="s">
        <v>94</v>
      </c>
      <c r="AY646" s="173" t="s">
        <v>219</v>
      </c>
    </row>
    <row r="647" spans="2:65" s="1" customFormat="1" ht="37.9" customHeight="1">
      <c r="B647" s="33"/>
      <c r="C647" s="138" t="s">
        <v>2013</v>
      </c>
      <c r="D647" s="138" t="s">
        <v>221</v>
      </c>
      <c r="E647" s="139" t="s">
        <v>2014</v>
      </c>
      <c r="F647" s="140" t="s">
        <v>2015</v>
      </c>
      <c r="G647" s="141" t="s">
        <v>224</v>
      </c>
      <c r="H647" s="142">
        <v>2</v>
      </c>
      <c r="I647" s="143"/>
      <c r="J647" s="144">
        <f>ROUND(I647*H647,2)</f>
        <v>0</v>
      </c>
      <c r="K647" s="140" t="s">
        <v>225</v>
      </c>
      <c r="L647" s="33"/>
      <c r="M647" s="145" t="s">
        <v>1</v>
      </c>
      <c r="N647" s="146" t="s">
        <v>52</v>
      </c>
      <c r="P647" s="147">
        <f>O647*H647</f>
        <v>0</v>
      </c>
      <c r="Q647" s="147">
        <v>0</v>
      </c>
      <c r="R647" s="147">
        <f>Q647*H647</f>
        <v>0</v>
      </c>
      <c r="S647" s="147">
        <v>0</v>
      </c>
      <c r="T647" s="148">
        <f>S647*H647</f>
        <v>0</v>
      </c>
      <c r="AR647" s="149" t="s">
        <v>226</v>
      </c>
      <c r="AT647" s="149" t="s">
        <v>221</v>
      </c>
      <c r="AU647" s="149" t="s">
        <v>96</v>
      </c>
      <c r="AY647" s="17" t="s">
        <v>219</v>
      </c>
      <c r="BE647" s="150">
        <f>IF(N647="základní",J647,0)</f>
        <v>0</v>
      </c>
      <c r="BF647" s="150">
        <f>IF(N647="snížená",J647,0)</f>
        <v>0</v>
      </c>
      <c r="BG647" s="150">
        <f>IF(N647="zákl. přenesená",J647,0)</f>
        <v>0</v>
      </c>
      <c r="BH647" s="150">
        <f>IF(N647="sníž. přenesená",J647,0)</f>
        <v>0</v>
      </c>
      <c r="BI647" s="150">
        <f>IF(N647="nulová",J647,0)</f>
        <v>0</v>
      </c>
      <c r="BJ647" s="17" t="s">
        <v>94</v>
      </c>
      <c r="BK647" s="150">
        <f>ROUND(I647*H647,2)</f>
        <v>0</v>
      </c>
      <c r="BL647" s="17" t="s">
        <v>226</v>
      </c>
      <c r="BM647" s="149" t="s">
        <v>2016</v>
      </c>
    </row>
    <row r="648" spans="2:65" s="12" customFormat="1" ht="11.25">
      <c r="B648" s="151"/>
      <c r="D648" s="152" t="s">
        <v>228</v>
      </c>
      <c r="E648" s="153" t="s">
        <v>1</v>
      </c>
      <c r="F648" s="154" t="s">
        <v>2017</v>
      </c>
      <c r="H648" s="153" t="s">
        <v>1</v>
      </c>
      <c r="I648" s="155"/>
      <c r="L648" s="151"/>
      <c r="M648" s="156"/>
      <c r="T648" s="157"/>
      <c r="AT648" s="153" t="s">
        <v>228</v>
      </c>
      <c r="AU648" s="153" t="s">
        <v>96</v>
      </c>
      <c r="AV648" s="12" t="s">
        <v>94</v>
      </c>
      <c r="AW648" s="12" t="s">
        <v>42</v>
      </c>
      <c r="AX648" s="12" t="s">
        <v>87</v>
      </c>
      <c r="AY648" s="153" t="s">
        <v>219</v>
      </c>
    </row>
    <row r="649" spans="2:65" s="12" customFormat="1" ht="11.25">
      <c r="B649" s="151"/>
      <c r="D649" s="152" t="s">
        <v>228</v>
      </c>
      <c r="E649" s="153" t="s">
        <v>1</v>
      </c>
      <c r="F649" s="154" t="s">
        <v>1712</v>
      </c>
      <c r="H649" s="153" t="s">
        <v>1</v>
      </c>
      <c r="I649" s="155"/>
      <c r="L649" s="151"/>
      <c r="M649" s="156"/>
      <c r="T649" s="157"/>
      <c r="AT649" s="153" t="s">
        <v>228</v>
      </c>
      <c r="AU649" s="153" t="s">
        <v>96</v>
      </c>
      <c r="AV649" s="12" t="s">
        <v>94</v>
      </c>
      <c r="AW649" s="12" t="s">
        <v>42</v>
      </c>
      <c r="AX649" s="12" t="s">
        <v>87</v>
      </c>
      <c r="AY649" s="153" t="s">
        <v>219</v>
      </c>
    </row>
    <row r="650" spans="2:65" s="12" customFormat="1" ht="11.25">
      <c r="B650" s="151"/>
      <c r="D650" s="152" t="s">
        <v>228</v>
      </c>
      <c r="E650" s="153" t="s">
        <v>1</v>
      </c>
      <c r="F650" s="154" t="s">
        <v>1713</v>
      </c>
      <c r="H650" s="153" t="s">
        <v>1</v>
      </c>
      <c r="I650" s="155"/>
      <c r="L650" s="151"/>
      <c r="M650" s="156"/>
      <c r="T650" s="157"/>
      <c r="AT650" s="153" t="s">
        <v>228</v>
      </c>
      <c r="AU650" s="153" t="s">
        <v>96</v>
      </c>
      <c r="AV650" s="12" t="s">
        <v>94</v>
      </c>
      <c r="AW650" s="12" t="s">
        <v>42</v>
      </c>
      <c r="AX650" s="12" t="s">
        <v>87</v>
      </c>
      <c r="AY650" s="153" t="s">
        <v>219</v>
      </c>
    </row>
    <row r="651" spans="2:65" s="14" customFormat="1" ht="11.25">
      <c r="B651" s="165"/>
      <c r="D651" s="152" t="s">
        <v>228</v>
      </c>
      <c r="E651" s="166" t="s">
        <v>1</v>
      </c>
      <c r="F651" s="167" t="s">
        <v>2018</v>
      </c>
      <c r="H651" s="168">
        <v>2</v>
      </c>
      <c r="I651" s="169"/>
      <c r="L651" s="165"/>
      <c r="M651" s="170"/>
      <c r="T651" s="171"/>
      <c r="AT651" s="166" t="s">
        <v>228</v>
      </c>
      <c r="AU651" s="166" t="s">
        <v>96</v>
      </c>
      <c r="AV651" s="14" t="s">
        <v>96</v>
      </c>
      <c r="AW651" s="14" t="s">
        <v>42</v>
      </c>
      <c r="AX651" s="14" t="s">
        <v>87</v>
      </c>
      <c r="AY651" s="166" t="s">
        <v>219</v>
      </c>
    </row>
    <row r="652" spans="2:65" s="15" customFormat="1" ht="11.25">
      <c r="B652" s="172"/>
      <c r="D652" s="152" t="s">
        <v>228</v>
      </c>
      <c r="E652" s="173" t="s">
        <v>1</v>
      </c>
      <c r="F652" s="174" t="s">
        <v>262</v>
      </c>
      <c r="H652" s="175">
        <v>2</v>
      </c>
      <c r="I652" s="176"/>
      <c r="L652" s="172"/>
      <c r="M652" s="177"/>
      <c r="T652" s="178"/>
      <c r="AT652" s="173" t="s">
        <v>228</v>
      </c>
      <c r="AU652" s="173" t="s">
        <v>96</v>
      </c>
      <c r="AV652" s="15" t="s">
        <v>226</v>
      </c>
      <c r="AW652" s="15" t="s">
        <v>42</v>
      </c>
      <c r="AX652" s="15" t="s">
        <v>94</v>
      </c>
      <c r="AY652" s="173" t="s">
        <v>219</v>
      </c>
    </row>
    <row r="653" spans="2:65" s="1" customFormat="1" ht="24.2" customHeight="1">
      <c r="B653" s="33"/>
      <c r="C653" s="138" t="s">
        <v>2019</v>
      </c>
      <c r="D653" s="138" t="s">
        <v>221</v>
      </c>
      <c r="E653" s="139" t="s">
        <v>2020</v>
      </c>
      <c r="F653" s="140" t="s">
        <v>2021</v>
      </c>
      <c r="G653" s="141" t="s">
        <v>224</v>
      </c>
      <c r="H653" s="142">
        <v>21.4</v>
      </c>
      <c r="I653" s="143"/>
      <c r="J653" s="144">
        <f>ROUND(I653*H653,2)</f>
        <v>0</v>
      </c>
      <c r="K653" s="140" t="s">
        <v>225</v>
      </c>
      <c r="L653" s="33"/>
      <c r="M653" s="145" t="s">
        <v>1</v>
      </c>
      <c r="N653" s="146" t="s">
        <v>52</v>
      </c>
      <c r="P653" s="147">
        <f>O653*H653</f>
        <v>0</v>
      </c>
      <c r="Q653" s="147">
        <v>0.624</v>
      </c>
      <c r="R653" s="147">
        <f>Q653*H653</f>
        <v>13.353599999999998</v>
      </c>
      <c r="S653" s="147">
        <v>0</v>
      </c>
      <c r="T653" s="148">
        <f>S653*H653</f>
        <v>0</v>
      </c>
      <c r="AR653" s="149" t="s">
        <v>226</v>
      </c>
      <c r="AT653" s="149" t="s">
        <v>221</v>
      </c>
      <c r="AU653" s="149" t="s">
        <v>96</v>
      </c>
      <c r="AY653" s="17" t="s">
        <v>219</v>
      </c>
      <c r="BE653" s="150">
        <f>IF(N653="základní",J653,0)</f>
        <v>0</v>
      </c>
      <c r="BF653" s="150">
        <f>IF(N653="snížená",J653,0)</f>
        <v>0</v>
      </c>
      <c r="BG653" s="150">
        <f>IF(N653="zákl. přenesená",J653,0)</f>
        <v>0</v>
      </c>
      <c r="BH653" s="150">
        <f>IF(N653="sníž. přenesená",J653,0)</f>
        <v>0</v>
      </c>
      <c r="BI653" s="150">
        <f>IF(N653="nulová",J653,0)</f>
        <v>0</v>
      </c>
      <c r="BJ653" s="17" t="s">
        <v>94</v>
      </c>
      <c r="BK653" s="150">
        <f>ROUND(I653*H653,2)</f>
        <v>0</v>
      </c>
      <c r="BL653" s="17" t="s">
        <v>226</v>
      </c>
      <c r="BM653" s="149" t="s">
        <v>2022</v>
      </c>
    </row>
    <row r="654" spans="2:65" s="12" customFormat="1" ht="11.25">
      <c r="B654" s="151"/>
      <c r="D654" s="152" t="s">
        <v>228</v>
      </c>
      <c r="E654" s="153" t="s">
        <v>1</v>
      </c>
      <c r="F654" s="154" t="s">
        <v>2023</v>
      </c>
      <c r="H654" s="153" t="s">
        <v>1</v>
      </c>
      <c r="I654" s="155"/>
      <c r="L654" s="151"/>
      <c r="M654" s="156"/>
      <c r="T654" s="157"/>
      <c r="AT654" s="153" t="s">
        <v>228</v>
      </c>
      <c r="AU654" s="153" t="s">
        <v>96</v>
      </c>
      <c r="AV654" s="12" t="s">
        <v>94</v>
      </c>
      <c r="AW654" s="12" t="s">
        <v>42</v>
      </c>
      <c r="AX654" s="12" t="s">
        <v>87</v>
      </c>
      <c r="AY654" s="153" t="s">
        <v>219</v>
      </c>
    </row>
    <row r="655" spans="2:65" s="12" customFormat="1" ht="11.25">
      <c r="B655" s="151"/>
      <c r="D655" s="152" t="s">
        <v>228</v>
      </c>
      <c r="E655" s="153" t="s">
        <v>1</v>
      </c>
      <c r="F655" s="154" t="s">
        <v>2024</v>
      </c>
      <c r="H655" s="153" t="s">
        <v>1</v>
      </c>
      <c r="I655" s="155"/>
      <c r="L655" s="151"/>
      <c r="M655" s="156"/>
      <c r="T655" s="157"/>
      <c r="AT655" s="153" t="s">
        <v>228</v>
      </c>
      <c r="AU655" s="153" t="s">
        <v>96</v>
      </c>
      <c r="AV655" s="12" t="s">
        <v>94</v>
      </c>
      <c r="AW655" s="12" t="s">
        <v>42</v>
      </c>
      <c r="AX655" s="12" t="s">
        <v>87</v>
      </c>
      <c r="AY655" s="153" t="s">
        <v>219</v>
      </c>
    </row>
    <row r="656" spans="2:65" s="12" customFormat="1" ht="11.25">
      <c r="B656" s="151"/>
      <c r="D656" s="152" t="s">
        <v>228</v>
      </c>
      <c r="E656" s="153" t="s">
        <v>1</v>
      </c>
      <c r="F656" s="154" t="s">
        <v>2025</v>
      </c>
      <c r="H656" s="153" t="s">
        <v>1</v>
      </c>
      <c r="I656" s="155"/>
      <c r="L656" s="151"/>
      <c r="M656" s="156"/>
      <c r="T656" s="157"/>
      <c r="AT656" s="153" t="s">
        <v>228</v>
      </c>
      <c r="AU656" s="153" t="s">
        <v>96</v>
      </c>
      <c r="AV656" s="12" t="s">
        <v>94</v>
      </c>
      <c r="AW656" s="12" t="s">
        <v>42</v>
      </c>
      <c r="AX656" s="12" t="s">
        <v>87</v>
      </c>
      <c r="AY656" s="153" t="s">
        <v>219</v>
      </c>
    </row>
    <row r="657" spans="2:65" s="14" customFormat="1" ht="11.25">
      <c r="B657" s="165"/>
      <c r="D657" s="152" t="s">
        <v>228</v>
      </c>
      <c r="E657" s="166" t="s">
        <v>1</v>
      </c>
      <c r="F657" s="167" t="s">
        <v>2026</v>
      </c>
      <c r="H657" s="168">
        <v>21.4</v>
      </c>
      <c r="I657" s="169"/>
      <c r="L657" s="165"/>
      <c r="M657" s="170"/>
      <c r="T657" s="171"/>
      <c r="AT657" s="166" t="s">
        <v>228</v>
      </c>
      <c r="AU657" s="166" t="s">
        <v>96</v>
      </c>
      <c r="AV657" s="14" t="s">
        <v>96</v>
      </c>
      <c r="AW657" s="14" t="s">
        <v>42</v>
      </c>
      <c r="AX657" s="14" t="s">
        <v>87</v>
      </c>
      <c r="AY657" s="166" t="s">
        <v>219</v>
      </c>
    </row>
    <row r="658" spans="2:65" s="15" customFormat="1" ht="11.25">
      <c r="B658" s="172"/>
      <c r="D658" s="152" t="s">
        <v>228</v>
      </c>
      <c r="E658" s="173" t="s">
        <v>1</v>
      </c>
      <c r="F658" s="174" t="s">
        <v>262</v>
      </c>
      <c r="H658" s="175">
        <v>21.4</v>
      </c>
      <c r="I658" s="176"/>
      <c r="L658" s="172"/>
      <c r="M658" s="177"/>
      <c r="T658" s="178"/>
      <c r="AT658" s="173" t="s">
        <v>228</v>
      </c>
      <c r="AU658" s="173" t="s">
        <v>96</v>
      </c>
      <c r="AV658" s="15" t="s">
        <v>226</v>
      </c>
      <c r="AW658" s="15" t="s">
        <v>42</v>
      </c>
      <c r="AX658" s="15" t="s">
        <v>94</v>
      </c>
      <c r="AY658" s="173" t="s">
        <v>219</v>
      </c>
    </row>
    <row r="659" spans="2:65" s="1" customFormat="1" ht="21.75" customHeight="1">
      <c r="B659" s="33"/>
      <c r="C659" s="138" t="s">
        <v>2027</v>
      </c>
      <c r="D659" s="138" t="s">
        <v>221</v>
      </c>
      <c r="E659" s="139" t="s">
        <v>2028</v>
      </c>
      <c r="F659" s="140" t="s">
        <v>2029</v>
      </c>
      <c r="G659" s="141" t="s">
        <v>224</v>
      </c>
      <c r="H659" s="142">
        <v>21.4</v>
      </c>
      <c r="I659" s="143"/>
      <c r="J659" s="144">
        <f>ROUND(I659*H659,2)</f>
        <v>0</v>
      </c>
      <c r="K659" s="140" t="s">
        <v>254</v>
      </c>
      <c r="L659" s="33"/>
      <c r="M659" s="145" t="s">
        <v>1</v>
      </c>
      <c r="N659" s="146" t="s">
        <v>52</v>
      </c>
      <c r="P659" s="147">
        <f>O659*H659</f>
        <v>0</v>
      </c>
      <c r="Q659" s="147">
        <v>0.12966</v>
      </c>
      <c r="R659" s="147">
        <f>Q659*H659</f>
        <v>2.774724</v>
      </c>
      <c r="S659" s="147">
        <v>0</v>
      </c>
      <c r="T659" s="148">
        <f>S659*H659</f>
        <v>0</v>
      </c>
      <c r="AR659" s="149" t="s">
        <v>226</v>
      </c>
      <c r="AT659" s="149" t="s">
        <v>221</v>
      </c>
      <c r="AU659" s="149" t="s">
        <v>96</v>
      </c>
      <c r="AY659" s="17" t="s">
        <v>219</v>
      </c>
      <c r="BE659" s="150">
        <f>IF(N659="základní",J659,0)</f>
        <v>0</v>
      </c>
      <c r="BF659" s="150">
        <f>IF(N659="snížená",J659,0)</f>
        <v>0</v>
      </c>
      <c r="BG659" s="150">
        <f>IF(N659="zákl. přenesená",J659,0)</f>
        <v>0</v>
      </c>
      <c r="BH659" s="150">
        <f>IF(N659="sníž. přenesená",J659,0)</f>
        <v>0</v>
      </c>
      <c r="BI659" s="150">
        <f>IF(N659="nulová",J659,0)</f>
        <v>0</v>
      </c>
      <c r="BJ659" s="17" t="s">
        <v>94</v>
      </c>
      <c r="BK659" s="150">
        <f>ROUND(I659*H659,2)</f>
        <v>0</v>
      </c>
      <c r="BL659" s="17" t="s">
        <v>226</v>
      </c>
      <c r="BM659" s="149" t="s">
        <v>2030</v>
      </c>
    </row>
    <row r="660" spans="2:65" s="1" customFormat="1" ht="11.25">
      <c r="B660" s="33"/>
      <c r="D660" s="179" t="s">
        <v>256</v>
      </c>
      <c r="F660" s="180" t="s">
        <v>2031</v>
      </c>
      <c r="I660" s="181"/>
      <c r="L660" s="33"/>
      <c r="M660" s="182"/>
      <c r="T660" s="57"/>
      <c r="AT660" s="17" t="s">
        <v>256</v>
      </c>
      <c r="AU660" s="17" t="s">
        <v>96</v>
      </c>
    </row>
    <row r="661" spans="2:65" s="12" customFormat="1" ht="11.25">
      <c r="B661" s="151"/>
      <c r="D661" s="152" t="s">
        <v>228</v>
      </c>
      <c r="E661" s="153" t="s">
        <v>1</v>
      </c>
      <c r="F661" s="154" t="s">
        <v>2032</v>
      </c>
      <c r="H661" s="153" t="s">
        <v>1</v>
      </c>
      <c r="I661" s="155"/>
      <c r="L661" s="151"/>
      <c r="M661" s="156"/>
      <c r="T661" s="157"/>
      <c r="AT661" s="153" t="s">
        <v>228</v>
      </c>
      <c r="AU661" s="153" t="s">
        <v>96</v>
      </c>
      <c r="AV661" s="12" t="s">
        <v>94</v>
      </c>
      <c r="AW661" s="12" t="s">
        <v>42</v>
      </c>
      <c r="AX661" s="12" t="s">
        <v>87</v>
      </c>
      <c r="AY661" s="153" t="s">
        <v>219</v>
      </c>
    </row>
    <row r="662" spans="2:65" s="14" customFormat="1" ht="11.25">
      <c r="B662" s="165"/>
      <c r="D662" s="152" t="s">
        <v>228</v>
      </c>
      <c r="E662" s="166" t="s">
        <v>1</v>
      </c>
      <c r="F662" s="167" t="s">
        <v>2033</v>
      </c>
      <c r="H662" s="168">
        <v>21.4</v>
      </c>
      <c r="I662" s="169"/>
      <c r="L662" s="165"/>
      <c r="M662" s="170"/>
      <c r="T662" s="171"/>
      <c r="AT662" s="166" t="s">
        <v>228</v>
      </c>
      <c r="AU662" s="166" t="s">
        <v>96</v>
      </c>
      <c r="AV662" s="14" t="s">
        <v>96</v>
      </c>
      <c r="AW662" s="14" t="s">
        <v>42</v>
      </c>
      <c r="AX662" s="14" t="s">
        <v>87</v>
      </c>
      <c r="AY662" s="166" t="s">
        <v>219</v>
      </c>
    </row>
    <row r="663" spans="2:65" s="15" customFormat="1" ht="11.25">
      <c r="B663" s="172"/>
      <c r="D663" s="152" t="s">
        <v>228</v>
      </c>
      <c r="E663" s="173" t="s">
        <v>1</v>
      </c>
      <c r="F663" s="174" t="s">
        <v>262</v>
      </c>
      <c r="H663" s="175">
        <v>21.4</v>
      </c>
      <c r="I663" s="176"/>
      <c r="L663" s="172"/>
      <c r="M663" s="177"/>
      <c r="T663" s="178"/>
      <c r="AT663" s="173" t="s">
        <v>228</v>
      </c>
      <c r="AU663" s="173" t="s">
        <v>96</v>
      </c>
      <c r="AV663" s="15" t="s">
        <v>226</v>
      </c>
      <c r="AW663" s="15" t="s">
        <v>42</v>
      </c>
      <c r="AX663" s="15" t="s">
        <v>94</v>
      </c>
      <c r="AY663" s="173" t="s">
        <v>219</v>
      </c>
    </row>
    <row r="664" spans="2:65" s="1" customFormat="1" ht="16.5" customHeight="1">
      <c r="B664" s="33"/>
      <c r="C664" s="138" t="s">
        <v>2034</v>
      </c>
      <c r="D664" s="138" t="s">
        <v>221</v>
      </c>
      <c r="E664" s="139" t="s">
        <v>2035</v>
      </c>
      <c r="F664" s="140" t="s">
        <v>2036</v>
      </c>
      <c r="G664" s="141" t="s">
        <v>224</v>
      </c>
      <c r="H664" s="142">
        <v>171.4</v>
      </c>
      <c r="I664" s="143"/>
      <c r="J664" s="144">
        <f>ROUND(I664*H664,2)</f>
        <v>0</v>
      </c>
      <c r="K664" s="140" t="s">
        <v>254</v>
      </c>
      <c r="L664" s="33"/>
      <c r="M664" s="145" t="s">
        <v>1</v>
      </c>
      <c r="N664" s="146" t="s">
        <v>52</v>
      </c>
      <c r="P664" s="147">
        <f>O664*H664</f>
        <v>0</v>
      </c>
      <c r="Q664" s="147">
        <v>0</v>
      </c>
      <c r="R664" s="147">
        <f>Q664*H664</f>
        <v>0</v>
      </c>
      <c r="S664" s="147">
        <v>0</v>
      </c>
      <c r="T664" s="148">
        <f>S664*H664</f>
        <v>0</v>
      </c>
      <c r="AR664" s="149" t="s">
        <v>226</v>
      </c>
      <c r="AT664" s="149" t="s">
        <v>221</v>
      </c>
      <c r="AU664" s="149" t="s">
        <v>96</v>
      </c>
      <c r="AY664" s="17" t="s">
        <v>219</v>
      </c>
      <c r="BE664" s="150">
        <f>IF(N664="základní",J664,0)</f>
        <v>0</v>
      </c>
      <c r="BF664" s="150">
        <f>IF(N664="snížená",J664,0)</f>
        <v>0</v>
      </c>
      <c r="BG664" s="150">
        <f>IF(N664="zákl. přenesená",J664,0)</f>
        <v>0</v>
      </c>
      <c r="BH664" s="150">
        <f>IF(N664="sníž. přenesená",J664,0)</f>
        <v>0</v>
      </c>
      <c r="BI664" s="150">
        <f>IF(N664="nulová",J664,0)</f>
        <v>0</v>
      </c>
      <c r="BJ664" s="17" t="s">
        <v>94</v>
      </c>
      <c r="BK664" s="150">
        <f>ROUND(I664*H664,2)</f>
        <v>0</v>
      </c>
      <c r="BL664" s="17" t="s">
        <v>226</v>
      </c>
      <c r="BM664" s="149" t="s">
        <v>2037</v>
      </c>
    </row>
    <row r="665" spans="2:65" s="1" customFormat="1" ht="11.25">
      <c r="B665" s="33"/>
      <c r="D665" s="179" t="s">
        <v>256</v>
      </c>
      <c r="F665" s="180" t="s">
        <v>2038</v>
      </c>
      <c r="I665" s="181"/>
      <c r="L665" s="33"/>
      <c r="M665" s="182"/>
      <c r="T665" s="57"/>
      <c r="AT665" s="17" t="s">
        <v>256</v>
      </c>
      <c r="AU665" s="17" t="s">
        <v>96</v>
      </c>
    </row>
    <row r="666" spans="2:65" s="12" customFormat="1" ht="11.25">
      <c r="B666" s="151"/>
      <c r="D666" s="152" t="s">
        <v>228</v>
      </c>
      <c r="E666" s="153" t="s">
        <v>1</v>
      </c>
      <c r="F666" s="154" t="s">
        <v>2039</v>
      </c>
      <c r="H666" s="153" t="s">
        <v>1</v>
      </c>
      <c r="I666" s="155"/>
      <c r="L666" s="151"/>
      <c r="M666" s="156"/>
      <c r="T666" s="157"/>
      <c r="AT666" s="153" t="s">
        <v>228</v>
      </c>
      <c r="AU666" s="153" t="s">
        <v>96</v>
      </c>
      <c r="AV666" s="12" t="s">
        <v>94</v>
      </c>
      <c r="AW666" s="12" t="s">
        <v>42</v>
      </c>
      <c r="AX666" s="12" t="s">
        <v>87</v>
      </c>
      <c r="AY666" s="153" t="s">
        <v>219</v>
      </c>
    </row>
    <row r="667" spans="2:65" s="14" customFormat="1" ht="11.25">
      <c r="B667" s="165"/>
      <c r="D667" s="152" t="s">
        <v>228</v>
      </c>
      <c r="E667" s="166" t="s">
        <v>1</v>
      </c>
      <c r="F667" s="167" t="s">
        <v>2040</v>
      </c>
      <c r="H667" s="168">
        <v>21.4</v>
      </c>
      <c r="I667" s="169"/>
      <c r="L667" s="165"/>
      <c r="M667" s="170"/>
      <c r="T667" s="171"/>
      <c r="AT667" s="166" t="s">
        <v>228</v>
      </c>
      <c r="AU667" s="166" t="s">
        <v>96</v>
      </c>
      <c r="AV667" s="14" t="s">
        <v>96</v>
      </c>
      <c r="AW667" s="14" t="s">
        <v>42</v>
      </c>
      <c r="AX667" s="14" t="s">
        <v>87</v>
      </c>
      <c r="AY667" s="166" t="s">
        <v>219</v>
      </c>
    </row>
    <row r="668" spans="2:65" s="13" customFormat="1" ht="11.25">
      <c r="B668" s="158"/>
      <c r="D668" s="152" t="s">
        <v>228</v>
      </c>
      <c r="E668" s="159" t="s">
        <v>1</v>
      </c>
      <c r="F668" s="160" t="s">
        <v>242</v>
      </c>
      <c r="H668" s="161">
        <v>21.4</v>
      </c>
      <c r="I668" s="162"/>
      <c r="L668" s="158"/>
      <c r="M668" s="163"/>
      <c r="T668" s="164"/>
      <c r="AT668" s="159" t="s">
        <v>228</v>
      </c>
      <c r="AU668" s="159" t="s">
        <v>96</v>
      </c>
      <c r="AV668" s="13" t="s">
        <v>236</v>
      </c>
      <c r="AW668" s="13" t="s">
        <v>42</v>
      </c>
      <c r="AX668" s="13" t="s">
        <v>87</v>
      </c>
      <c r="AY668" s="159" t="s">
        <v>219</v>
      </c>
    </row>
    <row r="669" spans="2:65" s="12" customFormat="1" ht="11.25">
      <c r="B669" s="151"/>
      <c r="D669" s="152" t="s">
        <v>228</v>
      </c>
      <c r="E669" s="153" t="s">
        <v>1</v>
      </c>
      <c r="F669" s="154" t="s">
        <v>2041</v>
      </c>
      <c r="H669" s="153" t="s">
        <v>1</v>
      </c>
      <c r="I669" s="155"/>
      <c r="L669" s="151"/>
      <c r="M669" s="156"/>
      <c r="T669" s="157"/>
      <c r="AT669" s="153" t="s">
        <v>228</v>
      </c>
      <c r="AU669" s="153" t="s">
        <v>96</v>
      </c>
      <c r="AV669" s="12" t="s">
        <v>94</v>
      </c>
      <c r="AW669" s="12" t="s">
        <v>42</v>
      </c>
      <c r="AX669" s="12" t="s">
        <v>87</v>
      </c>
      <c r="AY669" s="153" t="s">
        <v>219</v>
      </c>
    </row>
    <row r="670" spans="2:65" s="14" customFormat="1" ht="11.25">
      <c r="B670" s="165"/>
      <c r="D670" s="152" t="s">
        <v>228</v>
      </c>
      <c r="E670" s="166" t="s">
        <v>1</v>
      </c>
      <c r="F670" s="167" t="s">
        <v>2042</v>
      </c>
      <c r="H670" s="168">
        <v>150</v>
      </c>
      <c r="I670" s="169"/>
      <c r="L670" s="165"/>
      <c r="M670" s="170"/>
      <c r="T670" s="171"/>
      <c r="AT670" s="166" t="s">
        <v>228</v>
      </c>
      <c r="AU670" s="166" t="s">
        <v>96</v>
      </c>
      <c r="AV670" s="14" t="s">
        <v>96</v>
      </c>
      <c r="AW670" s="14" t="s">
        <v>42</v>
      </c>
      <c r="AX670" s="14" t="s">
        <v>87</v>
      </c>
      <c r="AY670" s="166" t="s">
        <v>219</v>
      </c>
    </row>
    <row r="671" spans="2:65" s="13" customFormat="1" ht="11.25">
      <c r="B671" s="158"/>
      <c r="D671" s="152" t="s">
        <v>228</v>
      </c>
      <c r="E671" s="159" t="s">
        <v>1</v>
      </c>
      <c r="F671" s="160" t="s">
        <v>242</v>
      </c>
      <c r="H671" s="161">
        <v>150</v>
      </c>
      <c r="I671" s="162"/>
      <c r="L671" s="158"/>
      <c r="M671" s="163"/>
      <c r="T671" s="164"/>
      <c r="AT671" s="159" t="s">
        <v>228</v>
      </c>
      <c r="AU671" s="159" t="s">
        <v>96</v>
      </c>
      <c r="AV671" s="13" t="s">
        <v>236</v>
      </c>
      <c r="AW671" s="13" t="s">
        <v>42</v>
      </c>
      <c r="AX671" s="13" t="s">
        <v>87</v>
      </c>
      <c r="AY671" s="159" t="s">
        <v>219</v>
      </c>
    </row>
    <row r="672" spans="2:65" s="15" customFormat="1" ht="11.25">
      <c r="B672" s="172"/>
      <c r="D672" s="152" t="s">
        <v>228</v>
      </c>
      <c r="E672" s="173" t="s">
        <v>1</v>
      </c>
      <c r="F672" s="174" t="s">
        <v>262</v>
      </c>
      <c r="H672" s="175">
        <v>171.4</v>
      </c>
      <c r="I672" s="176"/>
      <c r="L672" s="172"/>
      <c r="M672" s="177"/>
      <c r="T672" s="178"/>
      <c r="AT672" s="173" t="s">
        <v>228</v>
      </c>
      <c r="AU672" s="173" t="s">
        <v>96</v>
      </c>
      <c r="AV672" s="15" t="s">
        <v>226</v>
      </c>
      <c r="AW672" s="15" t="s">
        <v>42</v>
      </c>
      <c r="AX672" s="15" t="s">
        <v>94</v>
      </c>
      <c r="AY672" s="173" t="s">
        <v>219</v>
      </c>
    </row>
    <row r="673" spans="2:65" s="1" customFormat="1" ht="16.5" customHeight="1">
      <c r="B673" s="33"/>
      <c r="C673" s="138" t="s">
        <v>2043</v>
      </c>
      <c r="D673" s="138" t="s">
        <v>221</v>
      </c>
      <c r="E673" s="139" t="s">
        <v>2044</v>
      </c>
      <c r="F673" s="140" t="s">
        <v>2045</v>
      </c>
      <c r="G673" s="141" t="s">
        <v>224</v>
      </c>
      <c r="H673" s="142">
        <v>150</v>
      </c>
      <c r="I673" s="143"/>
      <c r="J673" s="144">
        <f>ROUND(I673*H673,2)</f>
        <v>0</v>
      </c>
      <c r="K673" s="140" t="s">
        <v>254</v>
      </c>
      <c r="L673" s="33"/>
      <c r="M673" s="145" t="s">
        <v>1</v>
      </c>
      <c r="N673" s="146" t="s">
        <v>52</v>
      </c>
      <c r="P673" s="147">
        <f>O673*H673</f>
        <v>0</v>
      </c>
      <c r="Q673" s="147">
        <v>0</v>
      </c>
      <c r="R673" s="147">
        <f>Q673*H673</f>
        <v>0</v>
      </c>
      <c r="S673" s="147">
        <v>0</v>
      </c>
      <c r="T673" s="148">
        <f>S673*H673</f>
        <v>0</v>
      </c>
      <c r="AR673" s="149" t="s">
        <v>226</v>
      </c>
      <c r="AT673" s="149" t="s">
        <v>221</v>
      </c>
      <c r="AU673" s="149" t="s">
        <v>96</v>
      </c>
      <c r="AY673" s="17" t="s">
        <v>219</v>
      </c>
      <c r="BE673" s="150">
        <f>IF(N673="základní",J673,0)</f>
        <v>0</v>
      </c>
      <c r="BF673" s="150">
        <f>IF(N673="snížená",J673,0)</f>
        <v>0</v>
      </c>
      <c r="BG673" s="150">
        <f>IF(N673="zákl. přenesená",J673,0)</f>
        <v>0</v>
      </c>
      <c r="BH673" s="150">
        <f>IF(N673="sníž. přenesená",J673,0)</f>
        <v>0</v>
      </c>
      <c r="BI673" s="150">
        <f>IF(N673="nulová",J673,0)</f>
        <v>0</v>
      </c>
      <c r="BJ673" s="17" t="s">
        <v>94</v>
      </c>
      <c r="BK673" s="150">
        <f>ROUND(I673*H673,2)</f>
        <v>0</v>
      </c>
      <c r="BL673" s="17" t="s">
        <v>226</v>
      </c>
      <c r="BM673" s="149" t="s">
        <v>2046</v>
      </c>
    </row>
    <row r="674" spans="2:65" s="1" customFormat="1" ht="11.25">
      <c r="B674" s="33"/>
      <c r="D674" s="179" t="s">
        <v>256</v>
      </c>
      <c r="F674" s="180" t="s">
        <v>2047</v>
      </c>
      <c r="I674" s="181"/>
      <c r="L674" s="33"/>
      <c r="M674" s="182"/>
      <c r="T674" s="57"/>
      <c r="AT674" s="17" t="s">
        <v>256</v>
      </c>
      <c r="AU674" s="17" t="s">
        <v>96</v>
      </c>
    </row>
    <row r="675" spans="2:65" s="12" customFormat="1" ht="11.25">
      <c r="B675" s="151"/>
      <c r="D675" s="152" t="s">
        <v>228</v>
      </c>
      <c r="E675" s="153" t="s">
        <v>1</v>
      </c>
      <c r="F675" s="154" t="s">
        <v>2041</v>
      </c>
      <c r="H675" s="153" t="s">
        <v>1</v>
      </c>
      <c r="I675" s="155"/>
      <c r="L675" s="151"/>
      <c r="M675" s="156"/>
      <c r="T675" s="157"/>
      <c r="AT675" s="153" t="s">
        <v>228</v>
      </c>
      <c r="AU675" s="153" t="s">
        <v>96</v>
      </c>
      <c r="AV675" s="12" t="s">
        <v>94</v>
      </c>
      <c r="AW675" s="12" t="s">
        <v>42</v>
      </c>
      <c r="AX675" s="12" t="s">
        <v>87</v>
      </c>
      <c r="AY675" s="153" t="s">
        <v>219</v>
      </c>
    </row>
    <row r="676" spans="2:65" s="12" customFormat="1" ht="11.25">
      <c r="B676" s="151"/>
      <c r="D676" s="152" t="s">
        <v>228</v>
      </c>
      <c r="E676" s="153" t="s">
        <v>1</v>
      </c>
      <c r="F676" s="154" t="s">
        <v>1967</v>
      </c>
      <c r="H676" s="153" t="s">
        <v>1</v>
      </c>
      <c r="I676" s="155"/>
      <c r="L676" s="151"/>
      <c r="M676" s="156"/>
      <c r="T676" s="157"/>
      <c r="AT676" s="153" t="s">
        <v>228</v>
      </c>
      <c r="AU676" s="153" t="s">
        <v>96</v>
      </c>
      <c r="AV676" s="12" t="s">
        <v>94</v>
      </c>
      <c r="AW676" s="12" t="s">
        <v>42</v>
      </c>
      <c r="AX676" s="12" t="s">
        <v>87</v>
      </c>
      <c r="AY676" s="153" t="s">
        <v>219</v>
      </c>
    </row>
    <row r="677" spans="2:65" s="14" customFormat="1" ht="11.25">
      <c r="B677" s="165"/>
      <c r="D677" s="152" t="s">
        <v>228</v>
      </c>
      <c r="E677" s="166" t="s">
        <v>1</v>
      </c>
      <c r="F677" s="167" t="s">
        <v>2048</v>
      </c>
      <c r="H677" s="168">
        <v>150</v>
      </c>
      <c r="I677" s="169"/>
      <c r="L677" s="165"/>
      <c r="M677" s="170"/>
      <c r="T677" s="171"/>
      <c r="AT677" s="166" t="s">
        <v>228</v>
      </c>
      <c r="AU677" s="166" t="s">
        <v>96</v>
      </c>
      <c r="AV677" s="14" t="s">
        <v>96</v>
      </c>
      <c r="AW677" s="14" t="s">
        <v>42</v>
      </c>
      <c r="AX677" s="14" t="s">
        <v>87</v>
      </c>
      <c r="AY677" s="166" t="s">
        <v>219</v>
      </c>
    </row>
    <row r="678" spans="2:65" s="15" customFormat="1" ht="11.25">
      <c r="B678" s="172"/>
      <c r="D678" s="152" t="s">
        <v>228</v>
      </c>
      <c r="E678" s="173" t="s">
        <v>1</v>
      </c>
      <c r="F678" s="174" t="s">
        <v>262</v>
      </c>
      <c r="H678" s="175">
        <v>150</v>
      </c>
      <c r="I678" s="176"/>
      <c r="L678" s="172"/>
      <c r="M678" s="177"/>
      <c r="T678" s="178"/>
      <c r="AT678" s="173" t="s">
        <v>228</v>
      </c>
      <c r="AU678" s="173" t="s">
        <v>96</v>
      </c>
      <c r="AV678" s="15" t="s">
        <v>226</v>
      </c>
      <c r="AW678" s="15" t="s">
        <v>42</v>
      </c>
      <c r="AX678" s="15" t="s">
        <v>94</v>
      </c>
      <c r="AY678" s="173" t="s">
        <v>219</v>
      </c>
    </row>
    <row r="679" spans="2:65" s="1" customFormat="1" ht="24.2" customHeight="1">
      <c r="B679" s="33"/>
      <c r="C679" s="138" t="s">
        <v>1174</v>
      </c>
      <c r="D679" s="138" t="s">
        <v>221</v>
      </c>
      <c r="E679" s="139" t="s">
        <v>2049</v>
      </c>
      <c r="F679" s="140" t="s">
        <v>2050</v>
      </c>
      <c r="G679" s="141" t="s">
        <v>224</v>
      </c>
      <c r="H679" s="142">
        <v>19</v>
      </c>
      <c r="I679" s="143"/>
      <c r="J679" s="144">
        <f>ROUND(I679*H679,2)</f>
        <v>0</v>
      </c>
      <c r="K679" s="140" t="s">
        <v>225</v>
      </c>
      <c r="L679" s="33"/>
      <c r="M679" s="145" t="s">
        <v>1</v>
      </c>
      <c r="N679" s="146" t="s">
        <v>52</v>
      </c>
      <c r="P679" s="147">
        <f>O679*H679</f>
        <v>0</v>
      </c>
      <c r="Q679" s="147">
        <v>0.14000000000000001</v>
      </c>
      <c r="R679" s="147">
        <f>Q679*H679</f>
        <v>2.66</v>
      </c>
      <c r="S679" s="147">
        <v>0</v>
      </c>
      <c r="T679" s="148">
        <f>S679*H679</f>
        <v>0</v>
      </c>
      <c r="AR679" s="149" t="s">
        <v>226</v>
      </c>
      <c r="AT679" s="149" t="s">
        <v>221</v>
      </c>
      <c r="AU679" s="149" t="s">
        <v>96</v>
      </c>
      <c r="AY679" s="17" t="s">
        <v>219</v>
      </c>
      <c r="BE679" s="150">
        <f>IF(N679="základní",J679,0)</f>
        <v>0</v>
      </c>
      <c r="BF679" s="150">
        <f>IF(N679="snížená",J679,0)</f>
        <v>0</v>
      </c>
      <c r="BG679" s="150">
        <f>IF(N679="zákl. přenesená",J679,0)</f>
        <v>0</v>
      </c>
      <c r="BH679" s="150">
        <f>IF(N679="sníž. přenesená",J679,0)</f>
        <v>0</v>
      </c>
      <c r="BI679" s="150">
        <f>IF(N679="nulová",J679,0)</f>
        <v>0</v>
      </c>
      <c r="BJ679" s="17" t="s">
        <v>94</v>
      </c>
      <c r="BK679" s="150">
        <f>ROUND(I679*H679,2)</f>
        <v>0</v>
      </c>
      <c r="BL679" s="17" t="s">
        <v>226</v>
      </c>
      <c r="BM679" s="149" t="s">
        <v>2051</v>
      </c>
    </row>
    <row r="680" spans="2:65" s="12" customFormat="1" ht="11.25">
      <c r="B680" s="151"/>
      <c r="D680" s="152" t="s">
        <v>228</v>
      </c>
      <c r="E680" s="153" t="s">
        <v>1</v>
      </c>
      <c r="F680" s="154" t="s">
        <v>2052</v>
      </c>
      <c r="H680" s="153" t="s">
        <v>1</v>
      </c>
      <c r="I680" s="155"/>
      <c r="L680" s="151"/>
      <c r="M680" s="156"/>
      <c r="T680" s="157"/>
      <c r="AT680" s="153" t="s">
        <v>228</v>
      </c>
      <c r="AU680" s="153" t="s">
        <v>96</v>
      </c>
      <c r="AV680" s="12" t="s">
        <v>94</v>
      </c>
      <c r="AW680" s="12" t="s">
        <v>42</v>
      </c>
      <c r="AX680" s="12" t="s">
        <v>87</v>
      </c>
      <c r="AY680" s="153" t="s">
        <v>219</v>
      </c>
    </row>
    <row r="681" spans="2:65" s="12" customFormat="1" ht="11.25">
      <c r="B681" s="151"/>
      <c r="D681" s="152" t="s">
        <v>228</v>
      </c>
      <c r="E681" s="153" t="s">
        <v>1</v>
      </c>
      <c r="F681" s="154" t="s">
        <v>2053</v>
      </c>
      <c r="H681" s="153" t="s">
        <v>1</v>
      </c>
      <c r="I681" s="155"/>
      <c r="L681" s="151"/>
      <c r="M681" s="156"/>
      <c r="T681" s="157"/>
      <c r="AT681" s="153" t="s">
        <v>228</v>
      </c>
      <c r="AU681" s="153" t="s">
        <v>96</v>
      </c>
      <c r="AV681" s="12" t="s">
        <v>94</v>
      </c>
      <c r="AW681" s="12" t="s">
        <v>42</v>
      </c>
      <c r="AX681" s="12" t="s">
        <v>87</v>
      </c>
      <c r="AY681" s="153" t="s">
        <v>219</v>
      </c>
    </row>
    <row r="682" spans="2:65" s="14" customFormat="1" ht="11.25">
      <c r="B682" s="165"/>
      <c r="D682" s="152" t="s">
        <v>228</v>
      </c>
      <c r="E682" s="166" t="s">
        <v>1</v>
      </c>
      <c r="F682" s="167" t="s">
        <v>2054</v>
      </c>
      <c r="H682" s="168">
        <v>5</v>
      </c>
      <c r="I682" s="169"/>
      <c r="L682" s="165"/>
      <c r="M682" s="170"/>
      <c r="T682" s="171"/>
      <c r="AT682" s="166" t="s">
        <v>228</v>
      </c>
      <c r="AU682" s="166" t="s">
        <v>96</v>
      </c>
      <c r="AV682" s="14" t="s">
        <v>96</v>
      </c>
      <c r="AW682" s="14" t="s">
        <v>42</v>
      </c>
      <c r="AX682" s="14" t="s">
        <v>87</v>
      </c>
      <c r="AY682" s="166" t="s">
        <v>219</v>
      </c>
    </row>
    <row r="683" spans="2:65" s="14" customFormat="1" ht="11.25">
      <c r="B683" s="165"/>
      <c r="D683" s="152" t="s">
        <v>228</v>
      </c>
      <c r="E683" s="166" t="s">
        <v>1</v>
      </c>
      <c r="F683" s="167" t="s">
        <v>2055</v>
      </c>
      <c r="H683" s="168">
        <v>7</v>
      </c>
      <c r="I683" s="169"/>
      <c r="L683" s="165"/>
      <c r="M683" s="170"/>
      <c r="T683" s="171"/>
      <c r="AT683" s="166" t="s">
        <v>228</v>
      </c>
      <c r="AU683" s="166" t="s">
        <v>96</v>
      </c>
      <c r="AV683" s="14" t="s">
        <v>96</v>
      </c>
      <c r="AW683" s="14" t="s">
        <v>42</v>
      </c>
      <c r="AX683" s="14" t="s">
        <v>87</v>
      </c>
      <c r="AY683" s="166" t="s">
        <v>219</v>
      </c>
    </row>
    <row r="684" spans="2:65" s="14" customFormat="1" ht="11.25">
      <c r="B684" s="165"/>
      <c r="D684" s="152" t="s">
        <v>228</v>
      </c>
      <c r="E684" s="166" t="s">
        <v>1</v>
      </c>
      <c r="F684" s="167" t="s">
        <v>2056</v>
      </c>
      <c r="H684" s="168">
        <v>7</v>
      </c>
      <c r="I684" s="169"/>
      <c r="L684" s="165"/>
      <c r="M684" s="170"/>
      <c r="T684" s="171"/>
      <c r="AT684" s="166" t="s">
        <v>228</v>
      </c>
      <c r="AU684" s="166" t="s">
        <v>96</v>
      </c>
      <c r="AV684" s="14" t="s">
        <v>96</v>
      </c>
      <c r="AW684" s="14" t="s">
        <v>42</v>
      </c>
      <c r="AX684" s="14" t="s">
        <v>87</v>
      </c>
      <c r="AY684" s="166" t="s">
        <v>219</v>
      </c>
    </row>
    <row r="685" spans="2:65" s="15" customFormat="1" ht="11.25">
      <c r="B685" s="172"/>
      <c r="D685" s="152" t="s">
        <v>228</v>
      </c>
      <c r="E685" s="173" t="s">
        <v>1</v>
      </c>
      <c r="F685" s="174" t="s">
        <v>262</v>
      </c>
      <c r="H685" s="175">
        <v>19</v>
      </c>
      <c r="I685" s="176"/>
      <c r="L685" s="172"/>
      <c r="M685" s="177"/>
      <c r="T685" s="178"/>
      <c r="AT685" s="173" t="s">
        <v>228</v>
      </c>
      <c r="AU685" s="173" t="s">
        <v>96</v>
      </c>
      <c r="AV685" s="15" t="s">
        <v>226</v>
      </c>
      <c r="AW685" s="15" t="s">
        <v>42</v>
      </c>
      <c r="AX685" s="15" t="s">
        <v>94</v>
      </c>
      <c r="AY685" s="173" t="s">
        <v>219</v>
      </c>
    </row>
    <row r="686" spans="2:65" s="1" customFormat="1" ht="16.5" customHeight="1">
      <c r="B686" s="33"/>
      <c r="C686" s="138" t="s">
        <v>2057</v>
      </c>
      <c r="D686" s="138" t="s">
        <v>221</v>
      </c>
      <c r="E686" s="139" t="s">
        <v>2058</v>
      </c>
      <c r="F686" s="140" t="s">
        <v>2059</v>
      </c>
      <c r="G686" s="141" t="s">
        <v>224</v>
      </c>
      <c r="H686" s="142">
        <v>38</v>
      </c>
      <c r="I686" s="143"/>
      <c r="J686" s="144">
        <f>ROUND(I686*H686,2)</f>
        <v>0</v>
      </c>
      <c r="K686" s="140" t="s">
        <v>254</v>
      </c>
      <c r="L686" s="33"/>
      <c r="M686" s="145" t="s">
        <v>1</v>
      </c>
      <c r="N686" s="146" t="s">
        <v>52</v>
      </c>
      <c r="P686" s="147">
        <f>O686*H686</f>
        <v>0</v>
      </c>
      <c r="Q686" s="147">
        <v>2.3630000000000002E-2</v>
      </c>
      <c r="R686" s="147">
        <f>Q686*H686</f>
        <v>0.89794000000000007</v>
      </c>
      <c r="S686" s="147">
        <v>0</v>
      </c>
      <c r="T686" s="148">
        <f>S686*H686</f>
        <v>0</v>
      </c>
      <c r="AR686" s="149" t="s">
        <v>226</v>
      </c>
      <c r="AT686" s="149" t="s">
        <v>221</v>
      </c>
      <c r="AU686" s="149" t="s">
        <v>96</v>
      </c>
      <c r="AY686" s="17" t="s">
        <v>219</v>
      </c>
      <c r="BE686" s="150">
        <f>IF(N686="základní",J686,0)</f>
        <v>0</v>
      </c>
      <c r="BF686" s="150">
        <f>IF(N686="snížená",J686,0)</f>
        <v>0</v>
      </c>
      <c r="BG686" s="150">
        <f>IF(N686="zákl. přenesená",J686,0)</f>
        <v>0</v>
      </c>
      <c r="BH686" s="150">
        <f>IF(N686="sníž. přenesená",J686,0)</f>
        <v>0</v>
      </c>
      <c r="BI686" s="150">
        <f>IF(N686="nulová",J686,0)</f>
        <v>0</v>
      </c>
      <c r="BJ686" s="17" t="s">
        <v>94</v>
      </c>
      <c r="BK686" s="150">
        <f>ROUND(I686*H686,2)</f>
        <v>0</v>
      </c>
      <c r="BL686" s="17" t="s">
        <v>226</v>
      </c>
      <c r="BM686" s="149" t="s">
        <v>2060</v>
      </c>
    </row>
    <row r="687" spans="2:65" s="1" customFormat="1" ht="11.25">
      <c r="B687" s="33"/>
      <c r="D687" s="179" t="s">
        <v>256</v>
      </c>
      <c r="F687" s="180" t="s">
        <v>2061</v>
      </c>
      <c r="I687" s="181"/>
      <c r="L687" s="33"/>
      <c r="M687" s="182"/>
      <c r="T687" s="57"/>
      <c r="AT687" s="17" t="s">
        <v>256</v>
      </c>
      <c r="AU687" s="17" t="s">
        <v>96</v>
      </c>
    </row>
    <row r="688" spans="2:65" s="12" customFormat="1" ht="11.25">
      <c r="B688" s="151"/>
      <c r="D688" s="152" t="s">
        <v>228</v>
      </c>
      <c r="E688" s="153" t="s">
        <v>1</v>
      </c>
      <c r="F688" s="154" t="s">
        <v>2062</v>
      </c>
      <c r="H688" s="153" t="s">
        <v>1</v>
      </c>
      <c r="I688" s="155"/>
      <c r="L688" s="151"/>
      <c r="M688" s="156"/>
      <c r="T688" s="157"/>
      <c r="AT688" s="153" t="s">
        <v>228</v>
      </c>
      <c r="AU688" s="153" t="s">
        <v>96</v>
      </c>
      <c r="AV688" s="12" t="s">
        <v>94</v>
      </c>
      <c r="AW688" s="12" t="s">
        <v>42</v>
      </c>
      <c r="AX688" s="12" t="s">
        <v>87</v>
      </c>
      <c r="AY688" s="153" t="s">
        <v>219</v>
      </c>
    </row>
    <row r="689" spans="2:65" s="14" customFormat="1" ht="11.25">
      <c r="B689" s="165"/>
      <c r="D689" s="152" t="s">
        <v>228</v>
      </c>
      <c r="E689" s="166" t="s">
        <v>1</v>
      </c>
      <c r="F689" s="167" t="s">
        <v>2063</v>
      </c>
      <c r="H689" s="168">
        <v>10</v>
      </c>
      <c r="I689" s="169"/>
      <c r="L689" s="165"/>
      <c r="M689" s="170"/>
      <c r="T689" s="171"/>
      <c r="AT689" s="166" t="s">
        <v>228</v>
      </c>
      <c r="AU689" s="166" t="s">
        <v>96</v>
      </c>
      <c r="AV689" s="14" t="s">
        <v>96</v>
      </c>
      <c r="AW689" s="14" t="s">
        <v>42</v>
      </c>
      <c r="AX689" s="14" t="s">
        <v>87</v>
      </c>
      <c r="AY689" s="166" t="s">
        <v>219</v>
      </c>
    </row>
    <row r="690" spans="2:65" s="14" customFormat="1" ht="11.25">
      <c r="B690" s="165"/>
      <c r="D690" s="152" t="s">
        <v>228</v>
      </c>
      <c r="E690" s="166" t="s">
        <v>1</v>
      </c>
      <c r="F690" s="167" t="s">
        <v>2064</v>
      </c>
      <c r="H690" s="168">
        <v>14</v>
      </c>
      <c r="I690" s="169"/>
      <c r="L690" s="165"/>
      <c r="M690" s="170"/>
      <c r="T690" s="171"/>
      <c r="AT690" s="166" t="s">
        <v>228</v>
      </c>
      <c r="AU690" s="166" t="s">
        <v>96</v>
      </c>
      <c r="AV690" s="14" t="s">
        <v>96</v>
      </c>
      <c r="AW690" s="14" t="s">
        <v>42</v>
      </c>
      <c r="AX690" s="14" t="s">
        <v>87</v>
      </c>
      <c r="AY690" s="166" t="s">
        <v>219</v>
      </c>
    </row>
    <row r="691" spans="2:65" s="14" customFormat="1" ht="11.25">
      <c r="B691" s="165"/>
      <c r="D691" s="152" t="s">
        <v>228</v>
      </c>
      <c r="E691" s="166" t="s">
        <v>1</v>
      </c>
      <c r="F691" s="167" t="s">
        <v>2065</v>
      </c>
      <c r="H691" s="168">
        <v>14</v>
      </c>
      <c r="I691" s="169"/>
      <c r="L691" s="165"/>
      <c r="M691" s="170"/>
      <c r="T691" s="171"/>
      <c r="AT691" s="166" t="s">
        <v>228</v>
      </c>
      <c r="AU691" s="166" t="s">
        <v>96</v>
      </c>
      <c r="AV691" s="14" t="s">
        <v>96</v>
      </c>
      <c r="AW691" s="14" t="s">
        <v>42</v>
      </c>
      <c r="AX691" s="14" t="s">
        <v>87</v>
      </c>
      <c r="AY691" s="166" t="s">
        <v>219</v>
      </c>
    </row>
    <row r="692" spans="2:65" s="15" customFormat="1" ht="11.25">
      <c r="B692" s="172"/>
      <c r="D692" s="152" t="s">
        <v>228</v>
      </c>
      <c r="E692" s="173" t="s">
        <v>1</v>
      </c>
      <c r="F692" s="174" t="s">
        <v>262</v>
      </c>
      <c r="H692" s="175">
        <v>38</v>
      </c>
      <c r="I692" s="176"/>
      <c r="L692" s="172"/>
      <c r="M692" s="177"/>
      <c r="T692" s="178"/>
      <c r="AT692" s="173" t="s">
        <v>228</v>
      </c>
      <c r="AU692" s="173" t="s">
        <v>96</v>
      </c>
      <c r="AV692" s="15" t="s">
        <v>226</v>
      </c>
      <c r="AW692" s="15" t="s">
        <v>42</v>
      </c>
      <c r="AX692" s="15" t="s">
        <v>94</v>
      </c>
      <c r="AY692" s="173" t="s">
        <v>219</v>
      </c>
    </row>
    <row r="693" spans="2:65" s="1" customFormat="1" ht="24.2" customHeight="1">
      <c r="B693" s="33"/>
      <c r="C693" s="183" t="s">
        <v>2066</v>
      </c>
      <c r="D693" s="183" t="s">
        <v>472</v>
      </c>
      <c r="E693" s="184" t="s">
        <v>2067</v>
      </c>
      <c r="F693" s="185" t="s">
        <v>2068</v>
      </c>
      <c r="G693" s="186" t="s">
        <v>224</v>
      </c>
      <c r="H693" s="187">
        <v>5.15</v>
      </c>
      <c r="I693" s="188"/>
      <c r="J693" s="189">
        <f>ROUND(I693*H693,2)</f>
        <v>0</v>
      </c>
      <c r="K693" s="185" t="s">
        <v>225</v>
      </c>
      <c r="L693" s="190"/>
      <c r="M693" s="191" t="s">
        <v>1</v>
      </c>
      <c r="N693" s="192" t="s">
        <v>52</v>
      </c>
      <c r="P693" s="147">
        <f>O693*H693</f>
        <v>0</v>
      </c>
      <c r="Q693" s="147">
        <v>0.22950000000000001</v>
      </c>
      <c r="R693" s="147">
        <f>Q693*H693</f>
        <v>1.1819250000000001</v>
      </c>
      <c r="S693" s="147">
        <v>0</v>
      </c>
      <c r="T693" s="148">
        <f>S693*H693</f>
        <v>0</v>
      </c>
      <c r="AR693" s="149" t="s">
        <v>295</v>
      </c>
      <c r="AT693" s="149" t="s">
        <v>472</v>
      </c>
      <c r="AU693" s="149" t="s">
        <v>96</v>
      </c>
      <c r="AY693" s="17" t="s">
        <v>219</v>
      </c>
      <c r="BE693" s="150">
        <f>IF(N693="základní",J693,0)</f>
        <v>0</v>
      </c>
      <c r="BF693" s="150">
        <f>IF(N693="snížená",J693,0)</f>
        <v>0</v>
      </c>
      <c r="BG693" s="150">
        <f>IF(N693="zákl. přenesená",J693,0)</f>
        <v>0</v>
      </c>
      <c r="BH693" s="150">
        <f>IF(N693="sníž. přenesená",J693,0)</f>
        <v>0</v>
      </c>
      <c r="BI693" s="150">
        <f>IF(N693="nulová",J693,0)</f>
        <v>0</v>
      </c>
      <c r="BJ693" s="17" t="s">
        <v>94</v>
      </c>
      <c r="BK693" s="150">
        <f>ROUND(I693*H693,2)</f>
        <v>0</v>
      </c>
      <c r="BL693" s="17" t="s">
        <v>226</v>
      </c>
      <c r="BM693" s="149" t="s">
        <v>2069</v>
      </c>
    </row>
    <row r="694" spans="2:65" s="14" customFormat="1" ht="11.25">
      <c r="B694" s="165"/>
      <c r="D694" s="152" t="s">
        <v>228</v>
      </c>
      <c r="E694" s="166" t="s">
        <v>1</v>
      </c>
      <c r="F694" s="167" t="s">
        <v>2070</v>
      </c>
      <c r="H694" s="168">
        <v>5.15</v>
      </c>
      <c r="I694" s="169"/>
      <c r="L694" s="165"/>
      <c r="M694" s="170"/>
      <c r="T694" s="171"/>
      <c r="AT694" s="166" t="s">
        <v>228</v>
      </c>
      <c r="AU694" s="166" t="s">
        <v>96</v>
      </c>
      <c r="AV694" s="14" t="s">
        <v>96</v>
      </c>
      <c r="AW694" s="14" t="s">
        <v>42</v>
      </c>
      <c r="AX694" s="14" t="s">
        <v>94</v>
      </c>
      <c r="AY694" s="166" t="s">
        <v>219</v>
      </c>
    </row>
    <row r="695" spans="2:65" s="1" customFormat="1" ht="16.5" customHeight="1">
      <c r="B695" s="33"/>
      <c r="C695" s="183" t="s">
        <v>2071</v>
      </c>
      <c r="D695" s="183" t="s">
        <v>472</v>
      </c>
      <c r="E695" s="184" t="s">
        <v>2072</v>
      </c>
      <c r="F695" s="185" t="s">
        <v>2073</v>
      </c>
      <c r="G695" s="186" t="s">
        <v>224</v>
      </c>
      <c r="H695" s="187">
        <v>7.21</v>
      </c>
      <c r="I695" s="188"/>
      <c r="J695" s="189">
        <f>ROUND(I695*H695,2)</f>
        <v>0</v>
      </c>
      <c r="K695" s="185" t="s">
        <v>225</v>
      </c>
      <c r="L695" s="190"/>
      <c r="M695" s="191" t="s">
        <v>1</v>
      </c>
      <c r="N695" s="192" t="s">
        <v>52</v>
      </c>
      <c r="P695" s="147">
        <f>O695*H695</f>
        <v>0</v>
      </c>
      <c r="Q695" s="147">
        <v>0.22950000000000001</v>
      </c>
      <c r="R695" s="147">
        <f>Q695*H695</f>
        <v>1.654695</v>
      </c>
      <c r="S695" s="147">
        <v>0</v>
      </c>
      <c r="T695" s="148">
        <f>S695*H695</f>
        <v>0</v>
      </c>
      <c r="AR695" s="149" t="s">
        <v>295</v>
      </c>
      <c r="AT695" s="149" t="s">
        <v>472</v>
      </c>
      <c r="AU695" s="149" t="s">
        <v>96</v>
      </c>
      <c r="AY695" s="17" t="s">
        <v>219</v>
      </c>
      <c r="BE695" s="150">
        <f>IF(N695="základní",J695,0)</f>
        <v>0</v>
      </c>
      <c r="BF695" s="150">
        <f>IF(N695="snížená",J695,0)</f>
        <v>0</v>
      </c>
      <c r="BG695" s="150">
        <f>IF(N695="zákl. přenesená",J695,0)</f>
        <v>0</v>
      </c>
      <c r="BH695" s="150">
        <f>IF(N695="sníž. přenesená",J695,0)</f>
        <v>0</v>
      </c>
      <c r="BI695" s="150">
        <f>IF(N695="nulová",J695,0)</f>
        <v>0</v>
      </c>
      <c r="BJ695" s="17" t="s">
        <v>94</v>
      </c>
      <c r="BK695" s="150">
        <f>ROUND(I695*H695,2)</f>
        <v>0</v>
      </c>
      <c r="BL695" s="17" t="s">
        <v>226</v>
      </c>
      <c r="BM695" s="149" t="s">
        <v>2074</v>
      </c>
    </row>
    <row r="696" spans="2:65" s="14" customFormat="1" ht="11.25">
      <c r="B696" s="165"/>
      <c r="D696" s="152" t="s">
        <v>228</v>
      </c>
      <c r="E696" s="166" t="s">
        <v>1</v>
      </c>
      <c r="F696" s="167" t="s">
        <v>2075</v>
      </c>
      <c r="H696" s="168">
        <v>7.21</v>
      </c>
      <c r="I696" s="169"/>
      <c r="L696" s="165"/>
      <c r="M696" s="170"/>
      <c r="T696" s="171"/>
      <c r="AT696" s="166" t="s">
        <v>228</v>
      </c>
      <c r="AU696" s="166" t="s">
        <v>96</v>
      </c>
      <c r="AV696" s="14" t="s">
        <v>96</v>
      </c>
      <c r="AW696" s="14" t="s">
        <v>42</v>
      </c>
      <c r="AX696" s="14" t="s">
        <v>94</v>
      </c>
      <c r="AY696" s="166" t="s">
        <v>219</v>
      </c>
    </row>
    <row r="697" spans="2:65" s="1" customFormat="1" ht="16.5" customHeight="1">
      <c r="B697" s="33"/>
      <c r="C697" s="183" t="s">
        <v>2076</v>
      </c>
      <c r="D697" s="183" t="s">
        <v>472</v>
      </c>
      <c r="E697" s="184" t="s">
        <v>2077</v>
      </c>
      <c r="F697" s="185" t="s">
        <v>2078</v>
      </c>
      <c r="G697" s="186" t="s">
        <v>224</v>
      </c>
      <c r="H697" s="187">
        <v>7.21</v>
      </c>
      <c r="I697" s="188"/>
      <c r="J697" s="189">
        <f>ROUND(I697*H697,2)</f>
        <v>0</v>
      </c>
      <c r="K697" s="185" t="s">
        <v>225</v>
      </c>
      <c r="L697" s="190"/>
      <c r="M697" s="191" t="s">
        <v>1</v>
      </c>
      <c r="N697" s="192" t="s">
        <v>52</v>
      </c>
      <c r="P697" s="147">
        <f>O697*H697</f>
        <v>0</v>
      </c>
      <c r="Q697" s="147">
        <v>0.216</v>
      </c>
      <c r="R697" s="147">
        <f>Q697*H697</f>
        <v>1.5573600000000001</v>
      </c>
      <c r="S697" s="147">
        <v>0</v>
      </c>
      <c r="T697" s="148">
        <f>S697*H697</f>
        <v>0</v>
      </c>
      <c r="AR697" s="149" t="s">
        <v>295</v>
      </c>
      <c r="AT697" s="149" t="s">
        <v>472</v>
      </c>
      <c r="AU697" s="149" t="s">
        <v>96</v>
      </c>
      <c r="AY697" s="17" t="s">
        <v>219</v>
      </c>
      <c r="BE697" s="150">
        <f>IF(N697="základní",J697,0)</f>
        <v>0</v>
      </c>
      <c r="BF697" s="150">
        <f>IF(N697="snížená",J697,0)</f>
        <v>0</v>
      </c>
      <c r="BG697" s="150">
        <f>IF(N697="zákl. přenesená",J697,0)</f>
        <v>0</v>
      </c>
      <c r="BH697" s="150">
        <f>IF(N697="sníž. přenesená",J697,0)</f>
        <v>0</v>
      </c>
      <c r="BI697" s="150">
        <f>IF(N697="nulová",J697,0)</f>
        <v>0</v>
      </c>
      <c r="BJ697" s="17" t="s">
        <v>94</v>
      </c>
      <c r="BK697" s="150">
        <f>ROUND(I697*H697,2)</f>
        <v>0</v>
      </c>
      <c r="BL697" s="17" t="s">
        <v>226</v>
      </c>
      <c r="BM697" s="149" t="s">
        <v>2079</v>
      </c>
    </row>
    <row r="698" spans="2:65" s="14" customFormat="1" ht="11.25">
      <c r="B698" s="165"/>
      <c r="D698" s="152" t="s">
        <v>228</v>
      </c>
      <c r="E698" s="166" t="s">
        <v>1</v>
      </c>
      <c r="F698" s="167" t="s">
        <v>2080</v>
      </c>
      <c r="H698" s="168">
        <v>7.21</v>
      </c>
      <c r="I698" s="169"/>
      <c r="L698" s="165"/>
      <c r="M698" s="170"/>
      <c r="T698" s="171"/>
      <c r="AT698" s="166" t="s">
        <v>228</v>
      </c>
      <c r="AU698" s="166" t="s">
        <v>96</v>
      </c>
      <c r="AV698" s="14" t="s">
        <v>96</v>
      </c>
      <c r="AW698" s="14" t="s">
        <v>42</v>
      </c>
      <c r="AX698" s="14" t="s">
        <v>94</v>
      </c>
      <c r="AY698" s="166" t="s">
        <v>219</v>
      </c>
    </row>
    <row r="699" spans="2:65" s="1" customFormat="1" ht="24.2" customHeight="1">
      <c r="B699" s="33"/>
      <c r="C699" s="138" t="s">
        <v>2081</v>
      </c>
      <c r="D699" s="138" t="s">
        <v>221</v>
      </c>
      <c r="E699" s="139" t="s">
        <v>1376</v>
      </c>
      <c r="F699" s="140" t="s">
        <v>1377</v>
      </c>
      <c r="G699" s="141" t="s">
        <v>224</v>
      </c>
      <c r="H699" s="142">
        <v>332</v>
      </c>
      <c r="I699" s="143"/>
      <c r="J699" s="144">
        <f>ROUND(I699*H699,2)</f>
        <v>0</v>
      </c>
      <c r="K699" s="140" t="s">
        <v>225</v>
      </c>
      <c r="L699" s="33"/>
      <c r="M699" s="145" t="s">
        <v>1</v>
      </c>
      <c r="N699" s="146" t="s">
        <v>52</v>
      </c>
      <c r="P699" s="147">
        <f>O699*H699</f>
        <v>0</v>
      </c>
      <c r="Q699" s="147">
        <v>0.184</v>
      </c>
      <c r="R699" s="147">
        <f>Q699*H699</f>
        <v>61.088000000000001</v>
      </c>
      <c r="S699" s="147">
        <v>0</v>
      </c>
      <c r="T699" s="148">
        <f>S699*H699</f>
        <v>0</v>
      </c>
      <c r="AR699" s="149" t="s">
        <v>226</v>
      </c>
      <c r="AT699" s="149" t="s">
        <v>221</v>
      </c>
      <c r="AU699" s="149" t="s">
        <v>96</v>
      </c>
      <c r="AY699" s="17" t="s">
        <v>219</v>
      </c>
      <c r="BE699" s="150">
        <f>IF(N699="základní",J699,0)</f>
        <v>0</v>
      </c>
      <c r="BF699" s="150">
        <f>IF(N699="snížená",J699,0)</f>
        <v>0</v>
      </c>
      <c r="BG699" s="150">
        <f>IF(N699="zákl. přenesená",J699,0)</f>
        <v>0</v>
      </c>
      <c r="BH699" s="150">
        <f>IF(N699="sníž. přenesená",J699,0)</f>
        <v>0</v>
      </c>
      <c r="BI699" s="150">
        <f>IF(N699="nulová",J699,0)</f>
        <v>0</v>
      </c>
      <c r="BJ699" s="17" t="s">
        <v>94</v>
      </c>
      <c r="BK699" s="150">
        <f>ROUND(I699*H699,2)</f>
        <v>0</v>
      </c>
      <c r="BL699" s="17" t="s">
        <v>226</v>
      </c>
      <c r="BM699" s="149" t="s">
        <v>2082</v>
      </c>
    </row>
    <row r="700" spans="2:65" s="12" customFormat="1" ht="11.25">
      <c r="B700" s="151"/>
      <c r="D700" s="152" t="s">
        <v>228</v>
      </c>
      <c r="E700" s="153" t="s">
        <v>1</v>
      </c>
      <c r="F700" s="154" t="s">
        <v>1379</v>
      </c>
      <c r="H700" s="153" t="s">
        <v>1</v>
      </c>
      <c r="I700" s="155"/>
      <c r="L700" s="151"/>
      <c r="M700" s="156"/>
      <c r="T700" s="157"/>
      <c r="AT700" s="153" t="s">
        <v>228</v>
      </c>
      <c r="AU700" s="153" t="s">
        <v>96</v>
      </c>
      <c r="AV700" s="12" t="s">
        <v>94</v>
      </c>
      <c r="AW700" s="12" t="s">
        <v>42</v>
      </c>
      <c r="AX700" s="12" t="s">
        <v>87</v>
      </c>
      <c r="AY700" s="153" t="s">
        <v>219</v>
      </c>
    </row>
    <row r="701" spans="2:65" s="12" customFormat="1" ht="11.25">
      <c r="B701" s="151"/>
      <c r="D701" s="152" t="s">
        <v>228</v>
      </c>
      <c r="E701" s="153" t="s">
        <v>1</v>
      </c>
      <c r="F701" s="154" t="s">
        <v>2083</v>
      </c>
      <c r="H701" s="153" t="s">
        <v>1</v>
      </c>
      <c r="I701" s="155"/>
      <c r="L701" s="151"/>
      <c r="M701" s="156"/>
      <c r="T701" s="157"/>
      <c r="AT701" s="153" t="s">
        <v>228</v>
      </c>
      <c r="AU701" s="153" t="s">
        <v>96</v>
      </c>
      <c r="AV701" s="12" t="s">
        <v>94</v>
      </c>
      <c r="AW701" s="12" t="s">
        <v>42</v>
      </c>
      <c r="AX701" s="12" t="s">
        <v>87</v>
      </c>
      <c r="AY701" s="153" t="s">
        <v>219</v>
      </c>
    </row>
    <row r="702" spans="2:65" s="14" customFormat="1" ht="11.25">
      <c r="B702" s="165"/>
      <c r="D702" s="152" t="s">
        <v>228</v>
      </c>
      <c r="E702" s="166" t="s">
        <v>1</v>
      </c>
      <c r="F702" s="167" t="s">
        <v>2084</v>
      </c>
      <c r="H702" s="168">
        <v>302</v>
      </c>
      <c r="I702" s="169"/>
      <c r="L702" s="165"/>
      <c r="M702" s="170"/>
      <c r="T702" s="171"/>
      <c r="AT702" s="166" t="s">
        <v>228</v>
      </c>
      <c r="AU702" s="166" t="s">
        <v>96</v>
      </c>
      <c r="AV702" s="14" t="s">
        <v>96</v>
      </c>
      <c r="AW702" s="14" t="s">
        <v>42</v>
      </c>
      <c r="AX702" s="14" t="s">
        <v>87</v>
      </c>
      <c r="AY702" s="166" t="s">
        <v>219</v>
      </c>
    </row>
    <row r="703" spans="2:65" s="13" customFormat="1" ht="11.25">
      <c r="B703" s="158"/>
      <c r="D703" s="152" t="s">
        <v>228</v>
      </c>
      <c r="E703" s="159" t="s">
        <v>1</v>
      </c>
      <c r="F703" s="160" t="s">
        <v>242</v>
      </c>
      <c r="H703" s="161">
        <v>302</v>
      </c>
      <c r="I703" s="162"/>
      <c r="L703" s="158"/>
      <c r="M703" s="163"/>
      <c r="T703" s="164"/>
      <c r="AT703" s="159" t="s">
        <v>228</v>
      </c>
      <c r="AU703" s="159" t="s">
        <v>96</v>
      </c>
      <c r="AV703" s="13" t="s">
        <v>236</v>
      </c>
      <c r="AW703" s="13" t="s">
        <v>42</v>
      </c>
      <c r="AX703" s="13" t="s">
        <v>87</v>
      </c>
      <c r="AY703" s="159" t="s">
        <v>219</v>
      </c>
    </row>
    <row r="704" spans="2:65" s="12" customFormat="1" ht="11.25">
      <c r="B704" s="151"/>
      <c r="D704" s="152" t="s">
        <v>228</v>
      </c>
      <c r="E704" s="153" t="s">
        <v>1</v>
      </c>
      <c r="F704" s="154" t="s">
        <v>2085</v>
      </c>
      <c r="H704" s="153" t="s">
        <v>1</v>
      </c>
      <c r="I704" s="155"/>
      <c r="L704" s="151"/>
      <c r="M704" s="156"/>
      <c r="T704" s="157"/>
      <c r="AT704" s="153" t="s">
        <v>228</v>
      </c>
      <c r="AU704" s="153" t="s">
        <v>96</v>
      </c>
      <c r="AV704" s="12" t="s">
        <v>94</v>
      </c>
      <c r="AW704" s="12" t="s">
        <v>42</v>
      </c>
      <c r="AX704" s="12" t="s">
        <v>87</v>
      </c>
      <c r="AY704" s="153" t="s">
        <v>219</v>
      </c>
    </row>
    <row r="705" spans="2:65" s="14" customFormat="1" ht="11.25">
      <c r="B705" s="165"/>
      <c r="D705" s="152" t="s">
        <v>228</v>
      </c>
      <c r="E705" s="166" t="s">
        <v>1</v>
      </c>
      <c r="F705" s="167" t="s">
        <v>2086</v>
      </c>
      <c r="H705" s="168">
        <v>30</v>
      </c>
      <c r="I705" s="169"/>
      <c r="L705" s="165"/>
      <c r="M705" s="170"/>
      <c r="T705" s="171"/>
      <c r="AT705" s="166" t="s">
        <v>228</v>
      </c>
      <c r="AU705" s="166" t="s">
        <v>96</v>
      </c>
      <c r="AV705" s="14" t="s">
        <v>96</v>
      </c>
      <c r="AW705" s="14" t="s">
        <v>42</v>
      </c>
      <c r="AX705" s="14" t="s">
        <v>87</v>
      </c>
      <c r="AY705" s="166" t="s">
        <v>219</v>
      </c>
    </row>
    <row r="706" spans="2:65" s="13" customFormat="1" ht="11.25">
      <c r="B706" s="158"/>
      <c r="D706" s="152" t="s">
        <v>228</v>
      </c>
      <c r="E706" s="159" t="s">
        <v>1</v>
      </c>
      <c r="F706" s="160" t="s">
        <v>242</v>
      </c>
      <c r="H706" s="161">
        <v>30</v>
      </c>
      <c r="I706" s="162"/>
      <c r="L706" s="158"/>
      <c r="M706" s="163"/>
      <c r="T706" s="164"/>
      <c r="AT706" s="159" t="s">
        <v>228</v>
      </c>
      <c r="AU706" s="159" t="s">
        <v>96</v>
      </c>
      <c r="AV706" s="13" t="s">
        <v>236</v>
      </c>
      <c r="AW706" s="13" t="s">
        <v>42</v>
      </c>
      <c r="AX706" s="13" t="s">
        <v>87</v>
      </c>
      <c r="AY706" s="159" t="s">
        <v>219</v>
      </c>
    </row>
    <row r="707" spans="2:65" s="15" customFormat="1" ht="11.25">
      <c r="B707" s="172"/>
      <c r="D707" s="152" t="s">
        <v>228</v>
      </c>
      <c r="E707" s="173" t="s">
        <v>1</v>
      </c>
      <c r="F707" s="174" t="s">
        <v>262</v>
      </c>
      <c r="H707" s="175">
        <v>332</v>
      </c>
      <c r="I707" s="176"/>
      <c r="L707" s="172"/>
      <c r="M707" s="177"/>
      <c r="T707" s="178"/>
      <c r="AT707" s="173" t="s">
        <v>228</v>
      </c>
      <c r="AU707" s="173" t="s">
        <v>96</v>
      </c>
      <c r="AV707" s="15" t="s">
        <v>226</v>
      </c>
      <c r="AW707" s="15" t="s">
        <v>42</v>
      </c>
      <c r="AX707" s="15" t="s">
        <v>94</v>
      </c>
      <c r="AY707" s="173" t="s">
        <v>219</v>
      </c>
    </row>
    <row r="708" spans="2:65" s="1" customFormat="1" ht="16.5" customHeight="1">
      <c r="B708" s="33"/>
      <c r="C708" s="183" t="s">
        <v>2087</v>
      </c>
      <c r="D708" s="183" t="s">
        <v>472</v>
      </c>
      <c r="E708" s="184" t="s">
        <v>1372</v>
      </c>
      <c r="F708" s="185" t="s">
        <v>1373</v>
      </c>
      <c r="G708" s="186" t="s">
        <v>224</v>
      </c>
      <c r="H708" s="187">
        <v>338.64</v>
      </c>
      <c r="I708" s="188"/>
      <c r="J708" s="189">
        <f>ROUND(I708*H708,2)</f>
        <v>0</v>
      </c>
      <c r="K708" s="185" t="s">
        <v>254</v>
      </c>
      <c r="L708" s="190"/>
      <c r="M708" s="191" t="s">
        <v>1</v>
      </c>
      <c r="N708" s="192" t="s">
        <v>52</v>
      </c>
      <c r="P708" s="147">
        <f>O708*H708</f>
        <v>0</v>
      </c>
      <c r="Q708" s="147">
        <v>0.222</v>
      </c>
      <c r="R708" s="147">
        <f>Q708*H708</f>
        <v>75.178079999999994</v>
      </c>
      <c r="S708" s="147">
        <v>0</v>
      </c>
      <c r="T708" s="148">
        <f>S708*H708</f>
        <v>0</v>
      </c>
      <c r="AR708" s="149" t="s">
        <v>295</v>
      </c>
      <c r="AT708" s="149" t="s">
        <v>472</v>
      </c>
      <c r="AU708" s="149" t="s">
        <v>96</v>
      </c>
      <c r="AY708" s="17" t="s">
        <v>219</v>
      </c>
      <c r="BE708" s="150">
        <f>IF(N708="základní",J708,0)</f>
        <v>0</v>
      </c>
      <c r="BF708" s="150">
        <f>IF(N708="snížená",J708,0)</f>
        <v>0</v>
      </c>
      <c r="BG708" s="150">
        <f>IF(N708="zákl. přenesená",J708,0)</f>
        <v>0</v>
      </c>
      <c r="BH708" s="150">
        <f>IF(N708="sníž. přenesená",J708,0)</f>
        <v>0</v>
      </c>
      <c r="BI708" s="150">
        <f>IF(N708="nulová",J708,0)</f>
        <v>0</v>
      </c>
      <c r="BJ708" s="17" t="s">
        <v>94</v>
      </c>
      <c r="BK708" s="150">
        <f>ROUND(I708*H708,2)</f>
        <v>0</v>
      </c>
      <c r="BL708" s="17" t="s">
        <v>226</v>
      </c>
      <c r="BM708" s="149" t="s">
        <v>2088</v>
      </c>
    </row>
    <row r="709" spans="2:65" s="14" customFormat="1" ht="11.25">
      <c r="B709" s="165"/>
      <c r="D709" s="152" t="s">
        <v>228</v>
      </c>
      <c r="E709" s="166" t="s">
        <v>1</v>
      </c>
      <c r="F709" s="167" t="s">
        <v>2089</v>
      </c>
      <c r="H709" s="168">
        <v>308.04000000000002</v>
      </c>
      <c r="I709" s="169"/>
      <c r="L709" s="165"/>
      <c r="M709" s="170"/>
      <c r="T709" s="171"/>
      <c r="AT709" s="166" t="s">
        <v>228</v>
      </c>
      <c r="AU709" s="166" t="s">
        <v>96</v>
      </c>
      <c r="AV709" s="14" t="s">
        <v>96</v>
      </c>
      <c r="AW709" s="14" t="s">
        <v>42</v>
      </c>
      <c r="AX709" s="14" t="s">
        <v>87</v>
      </c>
      <c r="AY709" s="166" t="s">
        <v>219</v>
      </c>
    </row>
    <row r="710" spans="2:65" s="14" customFormat="1" ht="11.25">
      <c r="B710" s="165"/>
      <c r="D710" s="152" t="s">
        <v>228</v>
      </c>
      <c r="E710" s="166" t="s">
        <v>1</v>
      </c>
      <c r="F710" s="167" t="s">
        <v>2090</v>
      </c>
      <c r="H710" s="168">
        <v>30.6</v>
      </c>
      <c r="I710" s="169"/>
      <c r="L710" s="165"/>
      <c r="M710" s="170"/>
      <c r="T710" s="171"/>
      <c r="AT710" s="166" t="s">
        <v>228</v>
      </c>
      <c r="AU710" s="166" t="s">
        <v>96</v>
      </c>
      <c r="AV710" s="14" t="s">
        <v>96</v>
      </c>
      <c r="AW710" s="14" t="s">
        <v>42</v>
      </c>
      <c r="AX710" s="14" t="s">
        <v>87</v>
      </c>
      <c r="AY710" s="166" t="s">
        <v>219</v>
      </c>
    </row>
    <row r="711" spans="2:65" s="15" customFormat="1" ht="11.25">
      <c r="B711" s="172"/>
      <c r="D711" s="152" t="s">
        <v>228</v>
      </c>
      <c r="E711" s="173" t="s">
        <v>1</v>
      </c>
      <c r="F711" s="174" t="s">
        <v>262</v>
      </c>
      <c r="H711" s="175">
        <v>338.64</v>
      </c>
      <c r="I711" s="176"/>
      <c r="L711" s="172"/>
      <c r="M711" s="177"/>
      <c r="T711" s="178"/>
      <c r="AT711" s="173" t="s">
        <v>228</v>
      </c>
      <c r="AU711" s="173" t="s">
        <v>96</v>
      </c>
      <c r="AV711" s="15" t="s">
        <v>226</v>
      </c>
      <c r="AW711" s="15" t="s">
        <v>42</v>
      </c>
      <c r="AX711" s="15" t="s">
        <v>94</v>
      </c>
      <c r="AY711" s="173" t="s">
        <v>219</v>
      </c>
    </row>
    <row r="712" spans="2:65" s="1" customFormat="1" ht="21.75" customHeight="1">
      <c r="B712" s="33"/>
      <c r="C712" s="138" t="s">
        <v>2091</v>
      </c>
      <c r="D712" s="138" t="s">
        <v>221</v>
      </c>
      <c r="E712" s="139" t="s">
        <v>2092</v>
      </c>
      <c r="F712" s="140" t="s">
        <v>2093</v>
      </c>
      <c r="G712" s="141" t="s">
        <v>224</v>
      </c>
      <c r="H712" s="142">
        <v>155</v>
      </c>
      <c r="I712" s="143"/>
      <c r="J712" s="144">
        <f>ROUND(I712*H712,2)</f>
        <v>0</v>
      </c>
      <c r="K712" s="140" t="s">
        <v>254</v>
      </c>
      <c r="L712" s="33"/>
      <c r="M712" s="145" t="s">
        <v>1</v>
      </c>
      <c r="N712" s="146" t="s">
        <v>52</v>
      </c>
      <c r="P712" s="147">
        <f>O712*H712</f>
        <v>0</v>
      </c>
      <c r="Q712" s="147">
        <v>8.9219999999999994E-2</v>
      </c>
      <c r="R712" s="147">
        <f>Q712*H712</f>
        <v>13.829099999999999</v>
      </c>
      <c r="S712" s="147">
        <v>0</v>
      </c>
      <c r="T712" s="148">
        <f>S712*H712</f>
        <v>0</v>
      </c>
      <c r="AR712" s="149" t="s">
        <v>226</v>
      </c>
      <c r="AT712" s="149" t="s">
        <v>221</v>
      </c>
      <c r="AU712" s="149" t="s">
        <v>96</v>
      </c>
      <c r="AY712" s="17" t="s">
        <v>219</v>
      </c>
      <c r="BE712" s="150">
        <f>IF(N712="základní",J712,0)</f>
        <v>0</v>
      </c>
      <c r="BF712" s="150">
        <f>IF(N712="snížená",J712,0)</f>
        <v>0</v>
      </c>
      <c r="BG712" s="150">
        <f>IF(N712="zákl. přenesená",J712,0)</f>
        <v>0</v>
      </c>
      <c r="BH712" s="150">
        <f>IF(N712="sníž. přenesená",J712,0)</f>
        <v>0</v>
      </c>
      <c r="BI712" s="150">
        <f>IF(N712="nulová",J712,0)</f>
        <v>0</v>
      </c>
      <c r="BJ712" s="17" t="s">
        <v>94</v>
      </c>
      <c r="BK712" s="150">
        <f>ROUND(I712*H712,2)</f>
        <v>0</v>
      </c>
      <c r="BL712" s="17" t="s">
        <v>226</v>
      </c>
      <c r="BM712" s="149" t="s">
        <v>2094</v>
      </c>
    </row>
    <row r="713" spans="2:65" s="1" customFormat="1" ht="11.25">
      <c r="B713" s="33"/>
      <c r="D713" s="179" t="s">
        <v>256</v>
      </c>
      <c r="F713" s="180" t="s">
        <v>2095</v>
      </c>
      <c r="I713" s="181"/>
      <c r="L713" s="33"/>
      <c r="M713" s="182"/>
      <c r="T713" s="57"/>
      <c r="AT713" s="17" t="s">
        <v>256</v>
      </c>
      <c r="AU713" s="17" t="s">
        <v>96</v>
      </c>
    </row>
    <row r="714" spans="2:65" s="12" customFormat="1" ht="11.25">
      <c r="B714" s="151"/>
      <c r="D714" s="152" t="s">
        <v>228</v>
      </c>
      <c r="E714" s="153" t="s">
        <v>1</v>
      </c>
      <c r="F714" s="154" t="s">
        <v>1389</v>
      </c>
      <c r="H714" s="153" t="s">
        <v>1</v>
      </c>
      <c r="I714" s="155"/>
      <c r="L714" s="151"/>
      <c r="M714" s="156"/>
      <c r="T714" s="157"/>
      <c r="AT714" s="153" t="s">
        <v>228</v>
      </c>
      <c r="AU714" s="153" t="s">
        <v>96</v>
      </c>
      <c r="AV714" s="12" t="s">
        <v>94</v>
      </c>
      <c r="AW714" s="12" t="s">
        <v>42</v>
      </c>
      <c r="AX714" s="12" t="s">
        <v>87</v>
      </c>
      <c r="AY714" s="153" t="s">
        <v>219</v>
      </c>
    </row>
    <row r="715" spans="2:65" s="13" customFormat="1" ht="11.25">
      <c r="B715" s="158"/>
      <c r="D715" s="152" t="s">
        <v>228</v>
      </c>
      <c r="E715" s="159" t="s">
        <v>1</v>
      </c>
      <c r="F715" s="160" t="s">
        <v>242</v>
      </c>
      <c r="H715" s="161">
        <v>0</v>
      </c>
      <c r="I715" s="162"/>
      <c r="L715" s="158"/>
      <c r="M715" s="163"/>
      <c r="T715" s="164"/>
      <c r="AT715" s="159" t="s">
        <v>228</v>
      </c>
      <c r="AU715" s="159" t="s">
        <v>96</v>
      </c>
      <c r="AV715" s="13" t="s">
        <v>236</v>
      </c>
      <c r="AW715" s="13" t="s">
        <v>42</v>
      </c>
      <c r="AX715" s="13" t="s">
        <v>87</v>
      </c>
      <c r="AY715" s="159" t="s">
        <v>219</v>
      </c>
    </row>
    <row r="716" spans="2:65" s="12" customFormat="1" ht="11.25">
      <c r="B716" s="151"/>
      <c r="D716" s="152" t="s">
        <v>228</v>
      </c>
      <c r="E716" s="153" t="s">
        <v>1</v>
      </c>
      <c r="F716" s="154" t="s">
        <v>2096</v>
      </c>
      <c r="H716" s="153" t="s">
        <v>1</v>
      </c>
      <c r="I716" s="155"/>
      <c r="L716" s="151"/>
      <c r="M716" s="156"/>
      <c r="T716" s="157"/>
      <c r="AT716" s="153" t="s">
        <v>228</v>
      </c>
      <c r="AU716" s="153" t="s">
        <v>96</v>
      </c>
      <c r="AV716" s="12" t="s">
        <v>94</v>
      </c>
      <c r="AW716" s="12" t="s">
        <v>42</v>
      </c>
      <c r="AX716" s="12" t="s">
        <v>87</v>
      </c>
      <c r="AY716" s="153" t="s">
        <v>219</v>
      </c>
    </row>
    <row r="717" spans="2:65" s="14" customFormat="1" ht="11.25">
      <c r="B717" s="165"/>
      <c r="D717" s="152" t="s">
        <v>228</v>
      </c>
      <c r="E717" s="166" t="s">
        <v>1</v>
      </c>
      <c r="F717" s="167" t="s">
        <v>2097</v>
      </c>
      <c r="H717" s="168">
        <v>155</v>
      </c>
      <c r="I717" s="169"/>
      <c r="L717" s="165"/>
      <c r="M717" s="170"/>
      <c r="T717" s="171"/>
      <c r="AT717" s="166" t="s">
        <v>228</v>
      </c>
      <c r="AU717" s="166" t="s">
        <v>96</v>
      </c>
      <c r="AV717" s="14" t="s">
        <v>96</v>
      </c>
      <c r="AW717" s="14" t="s">
        <v>42</v>
      </c>
      <c r="AX717" s="14" t="s">
        <v>87</v>
      </c>
      <c r="AY717" s="166" t="s">
        <v>219</v>
      </c>
    </row>
    <row r="718" spans="2:65" s="15" customFormat="1" ht="11.25">
      <c r="B718" s="172"/>
      <c r="D718" s="152" t="s">
        <v>228</v>
      </c>
      <c r="E718" s="173" t="s">
        <v>1</v>
      </c>
      <c r="F718" s="174" t="s">
        <v>262</v>
      </c>
      <c r="H718" s="175">
        <v>155</v>
      </c>
      <c r="I718" s="176"/>
      <c r="L718" s="172"/>
      <c r="M718" s="177"/>
      <c r="T718" s="178"/>
      <c r="AT718" s="173" t="s">
        <v>228</v>
      </c>
      <c r="AU718" s="173" t="s">
        <v>96</v>
      </c>
      <c r="AV718" s="15" t="s">
        <v>226</v>
      </c>
      <c r="AW718" s="15" t="s">
        <v>42</v>
      </c>
      <c r="AX718" s="15" t="s">
        <v>94</v>
      </c>
      <c r="AY718" s="173" t="s">
        <v>219</v>
      </c>
    </row>
    <row r="719" spans="2:65" s="1" customFormat="1" ht="16.5" customHeight="1">
      <c r="B719" s="33"/>
      <c r="C719" s="183" t="s">
        <v>2098</v>
      </c>
      <c r="D719" s="183" t="s">
        <v>472</v>
      </c>
      <c r="E719" s="184" t="s">
        <v>2099</v>
      </c>
      <c r="F719" s="185" t="s">
        <v>2100</v>
      </c>
      <c r="G719" s="186" t="s">
        <v>224</v>
      </c>
      <c r="H719" s="187">
        <v>158.1</v>
      </c>
      <c r="I719" s="188"/>
      <c r="J719" s="189">
        <f>ROUND(I719*H719,2)</f>
        <v>0</v>
      </c>
      <c r="K719" s="185" t="s">
        <v>254</v>
      </c>
      <c r="L719" s="190"/>
      <c r="M719" s="191" t="s">
        <v>1</v>
      </c>
      <c r="N719" s="192" t="s">
        <v>52</v>
      </c>
      <c r="P719" s="147">
        <f>O719*H719</f>
        <v>0</v>
      </c>
      <c r="Q719" s="147">
        <v>0.13200000000000001</v>
      </c>
      <c r="R719" s="147">
        <f>Q719*H719</f>
        <v>20.869199999999999</v>
      </c>
      <c r="S719" s="147">
        <v>0</v>
      </c>
      <c r="T719" s="148">
        <f>S719*H719</f>
        <v>0</v>
      </c>
      <c r="AR719" s="149" t="s">
        <v>295</v>
      </c>
      <c r="AT719" s="149" t="s">
        <v>472</v>
      </c>
      <c r="AU719" s="149" t="s">
        <v>96</v>
      </c>
      <c r="AY719" s="17" t="s">
        <v>219</v>
      </c>
      <c r="BE719" s="150">
        <f>IF(N719="základní",J719,0)</f>
        <v>0</v>
      </c>
      <c r="BF719" s="150">
        <f>IF(N719="snížená",J719,0)</f>
        <v>0</v>
      </c>
      <c r="BG719" s="150">
        <f>IF(N719="zákl. přenesená",J719,0)</f>
        <v>0</v>
      </c>
      <c r="BH719" s="150">
        <f>IF(N719="sníž. přenesená",J719,0)</f>
        <v>0</v>
      </c>
      <c r="BI719" s="150">
        <f>IF(N719="nulová",J719,0)</f>
        <v>0</v>
      </c>
      <c r="BJ719" s="17" t="s">
        <v>94</v>
      </c>
      <c r="BK719" s="150">
        <f>ROUND(I719*H719,2)</f>
        <v>0</v>
      </c>
      <c r="BL719" s="17" t="s">
        <v>226</v>
      </c>
      <c r="BM719" s="149" t="s">
        <v>2101</v>
      </c>
    </row>
    <row r="720" spans="2:65" s="14" customFormat="1" ht="11.25">
      <c r="B720" s="165"/>
      <c r="D720" s="152" t="s">
        <v>228</v>
      </c>
      <c r="E720" s="166" t="s">
        <v>1</v>
      </c>
      <c r="F720" s="167" t="s">
        <v>2102</v>
      </c>
      <c r="H720" s="168">
        <v>158.1</v>
      </c>
      <c r="I720" s="169"/>
      <c r="L720" s="165"/>
      <c r="M720" s="170"/>
      <c r="T720" s="171"/>
      <c r="AT720" s="166" t="s">
        <v>228</v>
      </c>
      <c r="AU720" s="166" t="s">
        <v>96</v>
      </c>
      <c r="AV720" s="14" t="s">
        <v>96</v>
      </c>
      <c r="AW720" s="14" t="s">
        <v>42</v>
      </c>
      <c r="AX720" s="14" t="s">
        <v>94</v>
      </c>
      <c r="AY720" s="166" t="s">
        <v>219</v>
      </c>
    </row>
    <row r="721" spans="2:65" s="1" customFormat="1" ht="16.5" customHeight="1">
      <c r="B721" s="33"/>
      <c r="C721" s="138" t="s">
        <v>2103</v>
      </c>
      <c r="D721" s="138" t="s">
        <v>221</v>
      </c>
      <c r="E721" s="139" t="s">
        <v>2104</v>
      </c>
      <c r="F721" s="140" t="s">
        <v>2105</v>
      </c>
      <c r="G721" s="141" t="s">
        <v>224</v>
      </c>
      <c r="H721" s="142">
        <v>40.799999999999997</v>
      </c>
      <c r="I721" s="143"/>
      <c r="J721" s="144">
        <f>ROUND(I721*H721,2)</f>
        <v>0</v>
      </c>
      <c r="K721" s="140" t="s">
        <v>254</v>
      </c>
      <c r="L721" s="33"/>
      <c r="M721" s="145" t="s">
        <v>1</v>
      </c>
      <c r="N721" s="146" t="s">
        <v>52</v>
      </c>
      <c r="P721" s="147">
        <f>O721*H721</f>
        <v>0</v>
      </c>
      <c r="Q721" s="147">
        <v>8.9219999999999994E-2</v>
      </c>
      <c r="R721" s="147">
        <f>Q721*H721</f>
        <v>3.6401759999999994</v>
      </c>
      <c r="S721" s="147">
        <v>0</v>
      </c>
      <c r="T721" s="148">
        <f>S721*H721</f>
        <v>0</v>
      </c>
      <c r="AR721" s="149" t="s">
        <v>226</v>
      </c>
      <c r="AT721" s="149" t="s">
        <v>221</v>
      </c>
      <c r="AU721" s="149" t="s">
        <v>96</v>
      </c>
      <c r="AY721" s="17" t="s">
        <v>219</v>
      </c>
      <c r="BE721" s="150">
        <f>IF(N721="základní",J721,0)</f>
        <v>0</v>
      </c>
      <c r="BF721" s="150">
        <f>IF(N721="snížená",J721,0)</f>
        <v>0</v>
      </c>
      <c r="BG721" s="150">
        <f>IF(N721="zákl. přenesená",J721,0)</f>
        <v>0</v>
      </c>
      <c r="BH721" s="150">
        <f>IF(N721="sníž. přenesená",J721,0)</f>
        <v>0</v>
      </c>
      <c r="BI721" s="150">
        <f>IF(N721="nulová",J721,0)</f>
        <v>0</v>
      </c>
      <c r="BJ721" s="17" t="s">
        <v>94</v>
      </c>
      <c r="BK721" s="150">
        <f>ROUND(I721*H721,2)</f>
        <v>0</v>
      </c>
      <c r="BL721" s="17" t="s">
        <v>226</v>
      </c>
      <c r="BM721" s="149" t="s">
        <v>2106</v>
      </c>
    </row>
    <row r="722" spans="2:65" s="1" customFormat="1" ht="11.25">
      <c r="B722" s="33"/>
      <c r="D722" s="179" t="s">
        <v>256</v>
      </c>
      <c r="F722" s="180" t="s">
        <v>2107</v>
      </c>
      <c r="I722" s="181"/>
      <c r="L722" s="33"/>
      <c r="M722" s="182"/>
      <c r="T722" s="57"/>
      <c r="AT722" s="17" t="s">
        <v>256</v>
      </c>
      <c r="AU722" s="17" t="s">
        <v>96</v>
      </c>
    </row>
    <row r="723" spans="2:65" s="12" customFormat="1" ht="11.25">
      <c r="B723" s="151"/>
      <c r="D723" s="152" t="s">
        <v>228</v>
      </c>
      <c r="E723" s="153" t="s">
        <v>1</v>
      </c>
      <c r="F723" s="154" t="s">
        <v>1389</v>
      </c>
      <c r="H723" s="153" t="s">
        <v>1</v>
      </c>
      <c r="I723" s="155"/>
      <c r="L723" s="151"/>
      <c r="M723" s="156"/>
      <c r="T723" s="157"/>
      <c r="AT723" s="153" t="s">
        <v>228</v>
      </c>
      <c r="AU723" s="153" t="s">
        <v>96</v>
      </c>
      <c r="AV723" s="12" t="s">
        <v>94</v>
      </c>
      <c r="AW723" s="12" t="s">
        <v>42</v>
      </c>
      <c r="AX723" s="12" t="s">
        <v>87</v>
      </c>
      <c r="AY723" s="153" t="s">
        <v>219</v>
      </c>
    </row>
    <row r="724" spans="2:65" s="13" customFormat="1" ht="11.25">
      <c r="B724" s="158"/>
      <c r="D724" s="152" t="s">
        <v>228</v>
      </c>
      <c r="E724" s="159" t="s">
        <v>1</v>
      </c>
      <c r="F724" s="160" t="s">
        <v>242</v>
      </c>
      <c r="H724" s="161">
        <v>0</v>
      </c>
      <c r="I724" s="162"/>
      <c r="L724" s="158"/>
      <c r="M724" s="163"/>
      <c r="T724" s="164"/>
      <c r="AT724" s="159" t="s">
        <v>228</v>
      </c>
      <c r="AU724" s="159" t="s">
        <v>96</v>
      </c>
      <c r="AV724" s="13" t="s">
        <v>236</v>
      </c>
      <c r="AW724" s="13" t="s">
        <v>42</v>
      </c>
      <c r="AX724" s="13" t="s">
        <v>87</v>
      </c>
      <c r="AY724" s="159" t="s">
        <v>219</v>
      </c>
    </row>
    <row r="725" spans="2:65" s="12" customFormat="1" ht="11.25">
      <c r="B725" s="151"/>
      <c r="D725" s="152" t="s">
        <v>228</v>
      </c>
      <c r="E725" s="153" t="s">
        <v>1</v>
      </c>
      <c r="F725" s="154" t="s">
        <v>2108</v>
      </c>
      <c r="H725" s="153" t="s">
        <v>1</v>
      </c>
      <c r="I725" s="155"/>
      <c r="L725" s="151"/>
      <c r="M725" s="156"/>
      <c r="T725" s="157"/>
      <c r="AT725" s="153" t="s">
        <v>228</v>
      </c>
      <c r="AU725" s="153" t="s">
        <v>96</v>
      </c>
      <c r="AV725" s="12" t="s">
        <v>94</v>
      </c>
      <c r="AW725" s="12" t="s">
        <v>42</v>
      </c>
      <c r="AX725" s="12" t="s">
        <v>87</v>
      </c>
      <c r="AY725" s="153" t="s">
        <v>219</v>
      </c>
    </row>
    <row r="726" spans="2:65" s="12" customFormat="1" ht="11.25">
      <c r="B726" s="151"/>
      <c r="D726" s="152" t="s">
        <v>228</v>
      </c>
      <c r="E726" s="153" t="s">
        <v>1</v>
      </c>
      <c r="F726" s="154" t="s">
        <v>2109</v>
      </c>
      <c r="H726" s="153" t="s">
        <v>1</v>
      </c>
      <c r="I726" s="155"/>
      <c r="L726" s="151"/>
      <c r="M726" s="156"/>
      <c r="T726" s="157"/>
      <c r="AT726" s="153" t="s">
        <v>228</v>
      </c>
      <c r="AU726" s="153" t="s">
        <v>96</v>
      </c>
      <c r="AV726" s="12" t="s">
        <v>94</v>
      </c>
      <c r="AW726" s="12" t="s">
        <v>42</v>
      </c>
      <c r="AX726" s="12" t="s">
        <v>87</v>
      </c>
      <c r="AY726" s="153" t="s">
        <v>219</v>
      </c>
    </row>
    <row r="727" spans="2:65" s="14" customFormat="1" ht="11.25">
      <c r="B727" s="165"/>
      <c r="D727" s="152" t="s">
        <v>228</v>
      </c>
      <c r="E727" s="166" t="s">
        <v>1</v>
      </c>
      <c r="F727" s="167" t="s">
        <v>2110</v>
      </c>
      <c r="H727" s="168">
        <v>23</v>
      </c>
      <c r="I727" s="169"/>
      <c r="L727" s="165"/>
      <c r="M727" s="170"/>
      <c r="T727" s="171"/>
      <c r="AT727" s="166" t="s">
        <v>228</v>
      </c>
      <c r="AU727" s="166" t="s">
        <v>96</v>
      </c>
      <c r="AV727" s="14" t="s">
        <v>96</v>
      </c>
      <c r="AW727" s="14" t="s">
        <v>42</v>
      </c>
      <c r="AX727" s="14" t="s">
        <v>87</v>
      </c>
      <c r="AY727" s="166" t="s">
        <v>219</v>
      </c>
    </row>
    <row r="728" spans="2:65" s="14" customFormat="1" ht="11.25">
      <c r="B728" s="165"/>
      <c r="D728" s="152" t="s">
        <v>228</v>
      </c>
      <c r="E728" s="166" t="s">
        <v>1</v>
      </c>
      <c r="F728" s="167" t="s">
        <v>2111</v>
      </c>
      <c r="H728" s="168">
        <v>9.5</v>
      </c>
      <c r="I728" s="169"/>
      <c r="L728" s="165"/>
      <c r="M728" s="170"/>
      <c r="T728" s="171"/>
      <c r="AT728" s="166" t="s">
        <v>228</v>
      </c>
      <c r="AU728" s="166" t="s">
        <v>96</v>
      </c>
      <c r="AV728" s="14" t="s">
        <v>96</v>
      </c>
      <c r="AW728" s="14" t="s">
        <v>42</v>
      </c>
      <c r="AX728" s="14" t="s">
        <v>87</v>
      </c>
      <c r="AY728" s="166" t="s">
        <v>219</v>
      </c>
    </row>
    <row r="729" spans="2:65" s="14" customFormat="1" ht="11.25">
      <c r="B729" s="165"/>
      <c r="D729" s="152" t="s">
        <v>228</v>
      </c>
      <c r="E729" s="166" t="s">
        <v>1</v>
      </c>
      <c r="F729" s="167" t="s">
        <v>2112</v>
      </c>
      <c r="H729" s="168">
        <v>8.3000000000000007</v>
      </c>
      <c r="I729" s="169"/>
      <c r="L729" s="165"/>
      <c r="M729" s="170"/>
      <c r="T729" s="171"/>
      <c r="AT729" s="166" t="s">
        <v>228</v>
      </c>
      <c r="AU729" s="166" t="s">
        <v>96</v>
      </c>
      <c r="AV729" s="14" t="s">
        <v>96</v>
      </c>
      <c r="AW729" s="14" t="s">
        <v>42</v>
      </c>
      <c r="AX729" s="14" t="s">
        <v>87</v>
      </c>
      <c r="AY729" s="166" t="s">
        <v>219</v>
      </c>
    </row>
    <row r="730" spans="2:65" s="15" customFormat="1" ht="11.25">
      <c r="B730" s="172"/>
      <c r="D730" s="152" t="s">
        <v>228</v>
      </c>
      <c r="E730" s="173" t="s">
        <v>1</v>
      </c>
      <c r="F730" s="174" t="s">
        <v>262</v>
      </c>
      <c r="H730" s="175">
        <v>40.799999999999997</v>
      </c>
      <c r="I730" s="176"/>
      <c r="L730" s="172"/>
      <c r="M730" s="177"/>
      <c r="T730" s="178"/>
      <c r="AT730" s="173" t="s">
        <v>228</v>
      </c>
      <c r="AU730" s="173" t="s">
        <v>96</v>
      </c>
      <c r="AV730" s="15" t="s">
        <v>226</v>
      </c>
      <c r="AW730" s="15" t="s">
        <v>42</v>
      </c>
      <c r="AX730" s="15" t="s">
        <v>94</v>
      </c>
      <c r="AY730" s="173" t="s">
        <v>219</v>
      </c>
    </row>
    <row r="731" spans="2:65" s="1" customFormat="1" ht="16.5" customHeight="1">
      <c r="B731" s="33"/>
      <c r="C731" s="183" t="s">
        <v>2113</v>
      </c>
      <c r="D731" s="183" t="s">
        <v>472</v>
      </c>
      <c r="E731" s="184" t="s">
        <v>2114</v>
      </c>
      <c r="F731" s="185" t="s">
        <v>2115</v>
      </c>
      <c r="G731" s="186" t="s">
        <v>224</v>
      </c>
      <c r="H731" s="187">
        <v>23.69</v>
      </c>
      <c r="I731" s="188"/>
      <c r="J731" s="189">
        <f>ROUND(I731*H731,2)</f>
        <v>0</v>
      </c>
      <c r="K731" s="185" t="s">
        <v>254</v>
      </c>
      <c r="L731" s="190"/>
      <c r="M731" s="191" t="s">
        <v>1</v>
      </c>
      <c r="N731" s="192" t="s">
        <v>52</v>
      </c>
      <c r="P731" s="147">
        <f>O731*H731</f>
        <v>0</v>
      </c>
      <c r="Q731" s="147">
        <v>0.13100000000000001</v>
      </c>
      <c r="R731" s="147">
        <f>Q731*H731</f>
        <v>3.1033900000000001</v>
      </c>
      <c r="S731" s="147">
        <v>0</v>
      </c>
      <c r="T731" s="148">
        <f>S731*H731</f>
        <v>0</v>
      </c>
      <c r="AR731" s="149" t="s">
        <v>295</v>
      </c>
      <c r="AT731" s="149" t="s">
        <v>472</v>
      </c>
      <c r="AU731" s="149" t="s">
        <v>96</v>
      </c>
      <c r="AY731" s="17" t="s">
        <v>219</v>
      </c>
      <c r="BE731" s="150">
        <f>IF(N731="základní",J731,0)</f>
        <v>0</v>
      </c>
      <c r="BF731" s="150">
        <f>IF(N731="snížená",J731,0)</f>
        <v>0</v>
      </c>
      <c r="BG731" s="150">
        <f>IF(N731="zákl. přenesená",J731,0)</f>
        <v>0</v>
      </c>
      <c r="BH731" s="150">
        <f>IF(N731="sníž. přenesená",J731,0)</f>
        <v>0</v>
      </c>
      <c r="BI731" s="150">
        <f>IF(N731="nulová",J731,0)</f>
        <v>0</v>
      </c>
      <c r="BJ731" s="17" t="s">
        <v>94</v>
      </c>
      <c r="BK731" s="150">
        <f>ROUND(I731*H731,2)</f>
        <v>0</v>
      </c>
      <c r="BL731" s="17" t="s">
        <v>226</v>
      </c>
      <c r="BM731" s="149" t="s">
        <v>2116</v>
      </c>
    </row>
    <row r="732" spans="2:65" s="12" customFormat="1" ht="11.25">
      <c r="B732" s="151"/>
      <c r="D732" s="152" t="s">
        <v>228</v>
      </c>
      <c r="E732" s="153" t="s">
        <v>1</v>
      </c>
      <c r="F732" s="154" t="s">
        <v>2117</v>
      </c>
      <c r="H732" s="153" t="s">
        <v>1</v>
      </c>
      <c r="I732" s="155"/>
      <c r="L732" s="151"/>
      <c r="M732" s="156"/>
      <c r="T732" s="157"/>
      <c r="AT732" s="153" t="s">
        <v>228</v>
      </c>
      <c r="AU732" s="153" t="s">
        <v>96</v>
      </c>
      <c r="AV732" s="12" t="s">
        <v>94</v>
      </c>
      <c r="AW732" s="12" t="s">
        <v>42</v>
      </c>
      <c r="AX732" s="12" t="s">
        <v>87</v>
      </c>
      <c r="AY732" s="153" t="s">
        <v>219</v>
      </c>
    </row>
    <row r="733" spans="2:65" s="14" customFormat="1" ht="11.25">
      <c r="B733" s="165"/>
      <c r="D733" s="152" t="s">
        <v>228</v>
      </c>
      <c r="E733" s="166" t="s">
        <v>1</v>
      </c>
      <c r="F733" s="167" t="s">
        <v>2118</v>
      </c>
      <c r="H733" s="168">
        <v>23.69</v>
      </c>
      <c r="I733" s="169"/>
      <c r="L733" s="165"/>
      <c r="M733" s="170"/>
      <c r="T733" s="171"/>
      <c r="AT733" s="166" t="s">
        <v>228</v>
      </c>
      <c r="AU733" s="166" t="s">
        <v>96</v>
      </c>
      <c r="AV733" s="14" t="s">
        <v>96</v>
      </c>
      <c r="AW733" s="14" t="s">
        <v>42</v>
      </c>
      <c r="AX733" s="14" t="s">
        <v>94</v>
      </c>
      <c r="AY733" s="166" t="s">
        <v>219</v>
      </c>
    </row>
    <row r="734" spans="2:65" s="1" customFormat="1" ht="21.75" customHeight="1">
      <c r="B734" s="33"/>
      <c r="C734" s="183" t="s">
        <v>2119</v>
      </c>
      <c r="D734" s="183" t="s">
        <v>472</v>
      </c>
      <c r="E734" s="184" t="s">
        <v>2120</v>
      </c>
      <c r="F734" s="185" t="s">
        <v>2121</v>
      </c>
      <c r="G734" s="186" t="s">
        <v>224</v>
      </c>
      <c r="H734" s="187">
        <v>9.7850000000000001</v>
      </c>
      <c r="I734" s="188"/>
      <c r="J734" s="189">
        <f>ROUND(I734*H734,2)</f>
        <v>0</v>
      </c>
      <c r="K734" s="185" t="s">
        <v>225</v>
      </c>
      <c r="L734" s="190"/>
      <c r="M734" s="191" t="s">
        <v>1</v>
      </c>
      <c r="N734" s="192" t="s">
        <v>52</v>
      </c>
      <c r="P734" s="147">
        <f>O734*H734</f>
        <v>0</v>
      </c>
      <c r="Q734" s="147">
        <v>0.13800000000000001</v>
      </c>
      <c r="R734" s="147">
        <f>Q734*H734</f>
        <v>1.35033</v>
      </c>
      <c r="S734" s="147">
        <v>0</v>
      </c>
      <c r="T734" s="148">
        <f>S734*H734</f>
        <v>0</v>
      </c>
      <c r="AR734" s="149" t="s">
        <v>295</v>
      </c>
      <c r="AT734" s="149" t="s">
        <v>472</v>
      </c>
      <c r="AU734" s="149" t="s">
        <v>96</v>
      </c>
      <c r="AY734" s="17" t="s">
        <v>219</v>
      </c>
      <c r="BE734" s="150">
        <f>IF(N734="základní",J734,0)</f>
        <v>0</v>
      </c>
      <c r="BF734" s="150">
        <f>IF(N734="snížená",J734,0)</f>
        <v>0</v>
      </c>
      <c r="BG734" s="150">
        <f>IF(N734="zákl. přenesená",J734,0)</f>
        <v>0</v>
      </c>
      <c r="BH734" s="150">
        <f>IF(N734="sníž. přenesená",J734,0)</f>
        <v>0</v>
      </c>
      <c r="BI734" s="150">
        <f>IF(N734="nulová",J734,0)</f>
        <v>0</v>
      </c>
      <c r="BJ734" s="17" t="s">
        <v>94</v>
      </c>
      <c r="BK734" s="150">
        <f>ROUND(I734*H734,2)</f>
        <v>0</v>
      </c>
      <c r="BL734" s="17" t="s">
        <v>226</v>
      </c>
      <c r="BM734" s="149" t="s">
        <v>2122</v>
      </c>
    </row>
    <row r="735" spans="2:65" s="12" customFormat="1" ht="11.25">
      <c r="B735" s="151"/>
      <c r="D735" s="152" t="s">
        <v>228</v>
      </c>
      <c r="E735" s="153" t="s">
        <v>1</v>
      </c>
      <c r="F735" s="154" t="s">
        <v>2123</v>
      </c>
      <c r="H735" s="153" t="s">
        <v>1</v>
      </c>
      <c r="I735" s="155"/>
      <c r="L735" s="151"/>
      <c r="M735" s="156"/>
      <c r="T735" s="157"/>
      <c r="AT735" s="153" t="s">
        <v>228</v>
      </c>
      <c r="AU735" s="153" t="s">
        <v>96</v>
      </c>
      <c r="AV735" s="12" t="s">
        <v>94</v>
      </c>
      <c r="AW735" s="12" t="s">
        <v>42</v>
      </c>
      <c r="AX735" s="12" t="s">
        <v>87</v>
      </c>
      <c r="AY735" s="153" t="s">
        <v>219</v>
      </c>
    </row>
    <row r="736" spans="2:65" s="14" customFormat="1" ht="11.25">
      <c r="B736" s="165"/>
      <c r="D736" s="152" t="s">
        <v>228</v>
      </c>
      <c r="E736" s="166" t="s">
        <v>1</v>
      </c>
      <c r="F736" s="167" t="s">
        <v>2124</v>
      </c>
      <c r="H736" s="168">
        <v>9.7850000000000001</v>
      </c>
      <c r="I736" s="169"/>
      <c r="L736" s="165"/>
      <c r="M736" s="170"/>
      <c r="T736" s="171"/>
      <c r="AT736" s="166" t="s">
        <v>228</v>
      </c>
      <c r="AU736" s="166" t="s">
        <v>96</v>
      </c>
      <c r="AV736" s="14" t="s">
        <v>96</v>
      </c>
      <c r="AW736" s="14" t="s">
        <v>42</v>
      </c>
      <c r="AX736" s="14" t="s">
        <v>94</v>
      </c>
      <c r="AY736" s="166" t="s">
        <v>219</v>
      </c>
    </row>
    <row r="737" spans="2:65" s="1" customFormat="1" ht="16.5" customHeight="1">
      <c r="B737" s="33"/>
      <c r="C737" s="183" t="s">
        <v>2125</v>
      </c>
      <c r="D737" s="183" t="s">
        <v>472</v>
      </c>
      <c r="E737" s="184" t="s">
        <v>2126</v>
      </c>
      <c r="F737" s="185" t="s">
        <v>2127</v>
      </c>
      <c r="G737" s="186" t="s">
        <v>224</v>
      </c>
      <c r="H737" s="187">
        <v>8.5489999999999995</v>
      </c>
      <c r="I737" s="188"/>
      <c r="J737" s="189">
        <f>ROUND(I737*H737,2)</f>
        <v>0</v>
      </c>
      <c r="K737" s="185" t="s">
        <v>254</v>
      </c>
      <c r="L737" s="190"/>
      <c r="M737" s="191" t="s">
        <v>1</v>
      </c>
      <c r="N737" s="192" t="s">
        <v>52</v>
      </c>
      <c r="P737" s="147">
        <f>O737*H737</f>
        <v>0</v>
      </c>
      <c r="Q737" s="147">
        <v>0.13200000000000001</v>
      </c>
      <c r="R737" s="147">
        <f>Q737*H737</f>
        <v>1.128468</v>
      </c>
      <c r="S737" s="147">
        <v>0</v>
      </c>
      <c r="T737" s="148">
        <f>S737*H737</f>
        <v>0</v>
      </c>
      <c r="AR737" s="149" t="s">
        <v>295</v>
      </c>
      <c r="AT737" s="149" t="s">
        <v>472</v>
      </c>
      <c r="AU737" s="149" t="s">
        <v>96</v>
      </c>
      <c r="AY737" s="17" t="s">
        <v>219</v>
      </c>
      <c r="BE737" s="150">
        <f>IF(N737="základní",J737,0)</f>
        <v>0</v>
      </c>
      <c r="BF737" s="150">
        <f>IF(N737="snížená",J737,0)</f>
        <v>0</v>
      </c>
      <c r="BG737" s="150">
        <f>IF(N737="zákl. přenesená",J737,0)</f>
        <v>0</v>
      </c>
      <c r="BH737" s="150">
        <f>IF(N737="sníž. přenesená",J737,0)</f>
        <v>0</v>
      </c>
      <c r="BI737" s="150">
        <f>IF(N737="nulová",J737,0)</f>
        <v>0</v>
      </c>
      <c r="BJ737" s="17" t="s">
        <v>94</v>
      </c>
      <c r="BK737" s="150">
        <f>ROUND(I737*H737,2)</f>
        <v>0</v>
      </c>
      <c r="BL737" s="17" t="s">
        <v>226</v>
      </c>
      <c r="BM737" s="149" t="s">
        <v>2128</v>
      </c>
    </row>
    <row r="738" spans="2:65" s="12" customFormat="1" ht="11.25">
      <c r="B738" s="151"/>
      <c r="D738" s="152" t="s">
        <v>228</v>
      </c>
      <c r="E738" s="153" t="s">
        <v>1</v>
      </c>
      <c r="F738" s="154" t="s">
        <v>2129</v>
      </c>
      <c r="H738" s="153" t="s">
        <v>1</v>
      </c>
      <c r="I738" s="155"/>
      <c r="L738" s="151"/>
      <c r="M738" s="156"/>
      <c r="T738" s="157"/>
      <c r="AT738" s="153" t="s">
        <v>228</v>
      </c>
      <c r="AU738" s="153" t="s">
        <v>96</v>
      </c>
      <c r="AV738" s="12" t="s">
        <v>94</v>
      </c>
      <c r="AW738" s="12" t="s">
        <v>42</v>
      </c>
      <c r="AX738" s="12" t="s">
        <v>87</v>
      </c>
      <c r="AY738" s="153" t="s">
        <v>219</v>
      </c>
    </row>
    <row r="739" spans="2:65" s="14" customFormat="1" ht="11.25">
      <c r="B739" s="165"/>
      <c r="D739" s="152" t="s">
        <v>228</v>
      </c>
      <c r="E739" s="166" t="s">
        <v>1</v>
      </c>
      <c r="F739" s="167" t="s">
        <v>2130</v>
      </c>
      <c r="H739" s="168">
        <v>8.5489999999999995</v>
      </c>
      <c r="I739" s="169"/>
      <c r="L739" s="165"/>
      <c r="M739" s="170"/>
      <c r="T739" s="171"/>
      <c r="AT739" s="166" t="s">
        <v>228</v>
      </c>
      <c r="AU739" s="166" t="s">
        <v>96</v>
      </c>
      <c r="AV739" s="14" t="s">
        <v>96</v>
      </c>
      <c r="AW739" s="14" t="s">
        <v>42</v>
      </c>
      <c r="AX739" s="14" t="s">
        <v>87</v>
      </c>
      <c r="AY739" s="166" t="s">
        <v>219</v>
      </c>
    </row>
    <row r="740" spans="2:65" s="15" customFormat="1" ht="11.25">
      <c r="B740" s="172"/>
      <c r="D740" s="152" t="s">
        <v>228</v>
      </c>
      <c r="E740" s="173" t="s">
        <v>1</v>
      </c>
      <c r="F740" s="174" t="s">
        <v>262</v>
      </c>
      <c r="H740" s="175">
        <v>8.5489999999999995</v>
      </c>
      <c r="I740" s="176"/>
      <c r="L740" s="172"/>
      <c r="M740" s="177"/>
      <c r="T740" s="178"/>
      <c r="AT740" s="173" t="s">
        <v>228</v>
      </c>
      <c r="AU740" s="173" t="s">
        <v>96</v>
      </c>
      <c r="AV740" s="15" t="s">
        <v>226</v>
      </c>
      <c r="AW740" s="15" t="s">
        <v>42</v>
      </c>
      <c r="AX740" s="15" t="s">
        <v>94</v>
      </c>
      <c r="AY740" s="173" t="s">
        <v>219</v>
      </c>
    </row>
    <row r="741" spans="2:65" s="1" customFormat="1" ht="16.5" customHeight="1">
      <c r="B741" s="33"/>
      <c r="C741" s="138" t="s">
        <v>2131</v>
      </c>
      <c r="D741" s="138" t="s">
        <v>221</v>
      </c>
      <c r="E741" s="139" t="s">
        <v>2132</v>
      </c>
      <c r="F741" s="140" t="s">
        <v>2133</v>
      </c>
      <c r="G741" s="141" t="s">
        <v>224</v>
      </c>
      <c r="H741" s="142">
        <v>45</v>
      </c>
      <c r="I741" s="143"/>
      <c r="J741" s="144">
        <f>ROUND(I741*H741,2)</f>
        <v>0</v>
      </c>
      <c r="K741" s="140" t="s">
        <v>254</v>
      </c>
      <c r="L741" s="33"/>
      <c r="M741" s="145" t="s">
        <v>1</v>
      </c>
      <c r="N741" s="146" t="s">
        <v>52</v>
      </c>
      <c r="P741" s="147">
        <f>O741*H741</f>
        <v>0</v>
      </c>
      <c r="Q741" s="147">
        <v>9.0620000000000006E-2</v>
      </c>
      <c r="R741" s="147">
        <f>Q741*H741</f>
        <v>4.0779000000000005</v>
      </c>
      <c r="S741" s="147">
        <v>0</v>
      </c>
      <c r="T741" s="148">
        <f>S741*H741</f>
        <v>0</v>
      </c>
      <c r="AR741" s="149" t="s">
        <v>226</v>
      </c>
      <c r="AT741" s="149" t="s">
        <v>221</v>
      </c>
      <c r="AU741" s="149" t="s">
        <v>96</v>
      </c>
      <c r="AY741" s="17" t="s">
        <v>219</v>
      </c>
      <c r="BE741" s="150">
        <f>IF(N741="základní",J741,0)</f>
        <v>0</v>
      </c>
      <c r="BF741" s="150">
        <f>IF(N741="snížená",J741,0)</f>
        <v>0</v>
      </c>
      <c r="BG741" s="150">
        <f>IF(N741="zákl. přenesená",J741,0)</f>
        <v>0</v>
      </c>
      <c r="BH741" s="150">
        <f>IF(N741="sníž. přenesená",J741,0)</f>
        <v>0</v>
      </c>
      <c r="BI741" s="150">
        <f>IF(N741="nulová",J741,0)</f>
        <v>0</v>
      </c>
      <c r="BJ741" s="17" t="s">
        <v>94</v>
      </c>
      <c r="BK741" s="150">
        <f>ROUND(I741*H741,2)</f>
        <v>0</v>
      </c>
      <c r="BL741" s="17" t="s">
        <v>226</v>
      </c>
      <c r="BM741" s="149" t="s">
        <v>2134</v>
      </c>
    </row>
    <row r="742" spans="2:65" s="1" customFormat="1" ht="11.25">
      <c r="B742" s="33"/>
      <c r="D742" s="179" t="s">
        <v>256</v>
      </c>
      <c r="F742" s="180" t="s">
        <v>2135</v>
      </c>
      <c r="I742" s="181"/>
      <c r="L742" s="33"/>
      <c r="M742" s="182"/>
      <c r="T742" s="57"/>
      <c r="AT742" s="17" t="s">
        <v>256</v>
      </c>
      <c r="AU742" s="17" t="s">
        <v>96</v>
      </c>
    </row>
    <row r="743" spans="2:65" s="12" customFormat="1" ht="11.25">
      <c r="B743" s="151"/>
      <c r="D743" s="152" t="s">
        <v>228</v>
      </c>
      <c r="E743" s="153" t="s">
        <v>1</v>
      </c>
      <c r="F743" s="154" t="s">
        <v>1389</v>
      </c>
      <c r="H743" s="153" t="s">
        <v>1</v>
      </c>
      <c r="I743" s="155"/>
      <c r="L743" s="151"/>
      <c r="M743" s="156"/>
      <c r="T743" s="157"/>
      <c r="AT743" s="153" t="s">
        <v>228</v>
      </c>
      <c r="AU743" s="153" t="s">
        <v>96</v>
      </c>
      <c r="AV743" s="12" t="s">
        <v>94</v>
      </c>
      <c r="AW743" s="12" t="s">
        <v>42</v>
      </c>
      <c r="AX743" s="12" t="s">
        <v>87</v>
      </c>
      <c r="AY743" s="153" t="s">
        <v>219</v>
      </c>
    </row>
    <row r="744" spans="2:65" s="13" customFormat="1" ht="11.25">
      <c r="B744" s="158"/>
      <c r="D744" s="152" t="s">
        <v>228</v>
      </c>
      <c r="E744" s="159" t="s">
        <v>1</v>
      </c>
      <c r="F744" s="160" t="s">
        <v>242</v>
      </c>
      <c r="H744" s="161">
        <v>0</v>
      </c>
      <c r="I744" s="162"/>
      <c r="L744" s="158"/>
      <c r="M744" s="163"/>
      <c r="T744" s="164"/>
      <c r="AT744" s="159" t="s">
        <v>228</v>
      </c>
      <c r="AU744" s="159" t="s">
        <v>96</v>
      </c>
      <c r="AV744" s="13" t="s">
        <v>236</v>
      </c>
      <c r="AW744" s="13" t="s">
        <v>42</v>
      </c>
      <c r="AX744" s="13" t="s">
        <v>87</v>
      </c>
      <c r="AY744" s="159" t="s">
        <v>219</v>
      </c>
    </row>
    <row r="745" spans="2:65" s="12" customFormat="1" ht="11.25">
      <c r="B745" s="151"/>
      <c r="D745" s="152" t="s">
        <v>228</v>
      </c>
      <c r="E745" s="153" t="s">
        <v>1</v>
      </c>
      <c r="F745" s="154" t="s">
        <v>2136</v>
      </c>
      <c r="H745" s="153" t="s">
        <v>1</v>
      </c>
      <c r="I745" s="155"/>
      <c r="L745" s="151"/>
      <c r="M745" s="156"/>
      <c r="T745" s="157"/>
      <c r="AT745" s="153" t="s">
        <v>228</v>
      </c>
      <c r="AU745" s="153" t="s">
        <v>96</v>
      </c>
      <c r="AV745" s="12" t="s">
        <v>94</v>
      </c>
      <c r="AW745" s="12" t="s">
        <v>42</v>
      </c>
      <c r="AX745" s="12" t="s">
        <v>87</v>
      </c>
      <c r="AY745" s="153" t="s">
        <v>219</v>
      </c>
    </row>
    <row r="746" spans="2:65" s="14" customFormat="1" ht="11.25">
      <c r="B746" s="165"/>
      <c r="D746" s="152" t="s">
        <v>228</v>
      </c>
      <c r="E746" s="166" t="s">
        <v>1</v>
      </c>
      <c r="F746" s="167" t="s">
        <v>2137</v>
      </c>
      <c r="H746" s="168">
        <v>45</v>
      </c>
      <c r="I746" s="169"/>
      <c r="L746" s="165"/>
      <c r="M746" s="170"/>
      <c r="T746" s="171"/>
      <c r="AT746" s="166" t="s">
        <v>228</v>
      </c>
      <c r="AU746" s="166" t="s">
        <v>96</v>
      </c>
      <c r="AV746" s="14" t="s">
        <v>96</v>
      </c>
      <c r="AW746" s="14" t="s">
        <v>42</v>
      </c>
      <c r="AX746" s="14" t="s">
        <v>87</v>
      </c>
      <c r="AY746" s="166" t="s">
        <v>219</v>
      </c>
    </row>
    <row r="747" spans="2:65" s="15" customFormat="1" ht="11.25">
      <c r="B747" s="172"/>
      <c r="D747" s="152" t="s">
        <v>228</v>
      </c>
      <c r="E747" s="173" t="s">
        <v>1</v>
      </c>
      <c r="F747" s="174" t="s">
        <v>262</v>
      </c>
      <c r="H747" s="175">
        <v>45</v>
      </c>
      <c r="I747" s="176"/>
      <c r="L747" s="172"/>
      <c r="M747" s="177"/>
      <c r="T747" s="178"/>
      <c r="AT747" s="173" t="s">
        <v>228</v>
      </c>
      <c r="AU747" s="173" t="s">
        <v>96</v>
      </c>
      <c r="AV747" s="15" t="s">
        <v>226</v>
      </c>
      <c r="AW747" s="15" t="s">
        <v>42</v>
      </c>
      <c r="AX747" s="15" t="s">
        <v>94</v>
      </c>
      <c r="AY747" s="173" t="s">
        <v>219</v>
      </c>
    </row>
    <row r="748" spans="2:65" s="1" customFormat="1" ht="16.5" customHeight="1">
      <c r="B748" s="33"/>
      <c r="C748" s="183" t="s">
        <v>2138</v>
      </c>
      <c r="D748" s="183" t="s">
        <v>472</v>
      </c>
      <c r="E748" s="184" t="s">
        <v>1394</v>
      </c>
      <c r="F748" s="185" t="s">
        <v>1395</v>
      </c>
      <c r="G748" s="186" t="s">
        <v>224</v>
      </c>
      <c r="H748" s="187">
        <v>46.35</v>
      </c>
      <c r="I748" s="188"/>
      <c r="J748" s="189">
        <f>ROUND(I748*H748,2)</f>
        <v>0</v>
      </c>
      <c r="K748" s="185" t="s">
        <v>254</v>
      </c>
      <c r="L748" s="190"/>
      <c r="M748" s="191" t="s">
        <v>1</v>
      </c>
      <c r="N748" s="192" t="s">
        <v>52</v>
      </c>
      <c r="P748" s="147">
        <f>O748*H748</f>
        <v>0</v>
      </c>
      <c r="Q748" s="147">
        <v>0.17599999999999999</v>
      </c>
      <c r="R748" s="147">
        <f>Q748*H748</f>
        <v>8.1576000000000004</v>
      </c>
      <c r="S748" s="147">
        <v>0</v>
      </c>
      <c r="T748" s="148">
        <f>S748*H748</f>
        <v>0</v>
      </c>
      <c r="AR748" s="149" t="s">
        <v>295</v>
      </c>
      <c r="AT748" s="149" t="s">
        <v>472</v>
      </c>
      <c r="AU748" s="149" t="s">
        <v>96</v>
      </c>
      <c r="AY748" s="17" t="s">
        <v>219</v>
      </c>
      <c r="BE748" s="150">
        <f>IF(N748="základní",J748,0)</f>
        <v>0</v>
      </c>
      <c r="BF748" s="150">
        <f>IF(N748="snížená",J748,0)</f>
        <v>0</v>
      </c>
      <c r="BG748" s="150">
        <f>IF(N748="zákl. přenesená",J748,0)</f>
        <v>0</v>
      </c>
      <c r="BH748" s="150">
        <f>IF(N748="sníž. přenesená",J748,0)</f>
        <v>0</v>
      </c>
      <c r="BI748" s="150">
        <f>IF(N748="nulová",J748,0)</f>
        <v>0</v>
      </c>
      <c r="BJ748" s="17" t="s">
        <v>94</v>
      </c>
      <c r="BK748" s="150">
        <f>ROUND(I748*H748,2)</f>
        <v>0</v>
      </c>
      <c r="BL748" s="17" t="s">
        <v>226</v>
      </c>
      <c r="BM748" s="149" t="s">
        <v>2139</v>
      </c>
    </row>
    <row r="749" spans="2:65" s="14" customFormat="1" ht="11.25">
      <c r="B749" s="165"/>
      <c r="D749" s="152" t="s">
        <v>228</v>
      </c>
      <c r="E749" s="166" t="s">
        <v>1</v>
      </c>
      <c r="F749" s="167" t="s">
        <v>2140</v>
      </c>
      <c r="H749" s="168">
        <v>46.35</v>
      </c>
      <c r="I749" s="169"/>
      <c r="L749" s="165"/>
      <c r="M749" s="170"/>
      <c r="T749" s="171"/>
      <c r="AT749" s="166" t="s">
        <v>228</v>
      </c>
      <c r="AU749" s="166" t="s">
        <v>96</v>
      </c>
      <c r="AV749" s="14" t="s">
        <v>96</v>
      </c>
      <c r="AW749" s="14" t="s">
        <v>42</v>
      </c>
      <c r="AX749" s="14" t="s">
        <v>94</v>
      </c>
      <c r="AY749" s="166" t="s">
        <v>219</v>
      </c>
    </row>
    <row r="750" spans="2:65" s="1" customFormat="1" ht="16.5" customHeight="1">
      <c r="B750" s="33"/>
      <c r="C750" s="138" t="s">
        <v>2141</v>
      </c>
      <c r="D750" s="138" t="s">
        <v>221</v>
      </c>
      <c r="E750" s="139" t="s">
        <v>2142</v>
      </c>
      <c r="F750" s="140" t="s">
        <v>2143</v>
      </c>
      <c r="G750" s="141" t="s">
        <v>224</v>
      </c>
      <c r="H750" s="142">
        <v>82</v>
      </c>
      <c r="I750" s="143"/>
      <c r="J750" s="144">
        <f>ROUND(I750*H750,2)</f>
        <v>0</v>
      </c>
      <c r="K750" s="140" t="s">
        <v>254</v>
      </c>
      <c r="L750" s="33"/>
      <c r="M750" s="145" t="s">
        <v>1</v>
      </c>
      <c r="N750" s="146" t="s">
        <v>52</v>
      </c>
      <c r="P750" s="147">
        <f>O750*H750</f>
        <v>0</v>
      </c>
      <c r="Q750" s="147">
        <v>0.11162</v>
      </c>
      <c r="R750" s="147">
        <f>Q750*H750</f>
        <v>9.1528399999999994</v>
      </c>
      <c r="S750" s="147">
        <v>0</v>
      </c>
      <c r="T750" s="148">
        <f>S750*H750</f>
        <v>0</v>
      </c>
      <c r="AR750" s="149" t="s">
        <v>226</v>
      </c>
      <c r="AT750" s="149" t="s">
        <v>221</v>
      </c>
      <c r="AU750" s="149" t="s">
        <v>96</v>
      </c>
      <c r="AY750" s="17" t="s">
        <v>219</v>
      </c>
      <c r="BE750" s="150">
        <f>IF(N750="základní",J750,0)</f>
        <v>0</v>
      </c>
      <c r="BF750" s="150">
        <f>IF(N750="snížená",J750,0)</f>
        <v>0</v>
      </c>
      <c r="BG750" s="150">
        <f>IF(N750="zákl. přenesená",J750,0)</f>
        <v>0</v>
      </c>
      <c r="BH750" s="150">
        <f>IF(N750="sníž. přenesená",J750,0)</f>
        <v>0</v>
      </c>
      <c r="BI750" s="150">
        <f>IF(N750="nulová",J750,0)</f>
        <v>0</v>
      </c>
      <c r="BJ750" s="17" t="s">
        <v>94</v>
      </c>
      <c r="BK750" s="150">
        <f>ROUND(I750*H750,2)</f>
        <v>0</v>
      </c>
      <c r="BL750" s="17" t="s">
        <v>226</v>
      </c>
      <c r="BM750" s="149" t="s">
        <v>2144</v>
      </c>
    </row>
    <row r="751" spans="2:65" s="1" customFormat="1" ht="11.25">
      <c r="B751" s="33"/>
      <c r="D751" s="179" t="s">
        <v>256</v>
      </c>
      <c r="F751" s="180" t="s">
        <v>2145</v>
      </c>
      <c r="I751" s="181"/>
      <c r="L751" s="33"/>
      <c r="M751" s="182"/>
      <c r="T751" s="57"/>
      <c r="AT751" s="17" t="s">
        <v>256</v>
      </c>
      <c r="AU751" s="17" t="s">
        <v>96</v>
      </c>
    </row>
    <row r="752" spans="2:65" s="12" customFormat="1" ht="11.25">
      <c r="B752" s="151"/>
      <c r="D752" s="152" t="s">
        <v>228</v>
      </c>
      <c r="E752" s="153" t="s">
        <v>1</v>
      </c>
      <c r="F752" s="154" t="s">
        <v>2146</v>
      </c>
      <c r="H752" s="153" t="s">
        <v>1</v>
      </c>
      <c r="I752" s="155"/>
      <c r="L752" s="151"/>
      <c r="M752" s="156"/>
      <c r="T752" s="157"/>
      <c r="AT752" s="153" t="s">
        <v>228</v>
      </c>
      <c r="AU752" s="153" t="s">
        <v>96</v>
      </c>
      <c r="AV752" s="12" t="s">
        <v>94</v>
      </c>
      <c r="AW752" s="12" t="s">
        <v>42</v>
      </c>
      <c r="AX752" s="12" t="s">
        <v>87</v>
      </c>
      <c r="AY752" s="153" t="s">
        <v>219</v>
      </c>
    </row>
    <row r="753" spans="2:65" s="13" customFormat="1" ht="11.25">
      <c r="B753" s="158"/>
      <c r="D753" s="152" t="s">
        <v>228</v>
      </c>
      <c r="E753" s="159" t="s">
        <v>1</v>
      </c>
      <c r="F753" s="160" t="s">
        <v>242</v>
      </c>
      <c r="H753" s="161">
        <v>0</v>
      </c>
      <c r="I753" s="162"/>
      <c r="L753" s="158"/>
      <c r="M753" s="163"/>
      <c r="T753" s="164"/>
      <c r="AT753" s="159" t="s">
        <v>228</v>
      </c>
      <c r="AU753" s="159" t="s">
        <v>96</v>
      </c>
      <c r="AV753" s="13" t="s">
        <v>236</v>
      </c>
      <c r="AW753" s="13" t="s">
        <v>42</v>
      </c>
      <c r="AX753" s="13" t="s">
        <v>87</v>
      </c>
      <c r="AY753" s="159" t="s">
        <v>219</v>
      </c>
    </row>
    <row r="754" spans="2:65" s="12" customFormat="1" ht="11.25">
      <c r="B754" s="151"/>
      <c r="D754" s="152" t="s">
        <v>228</v>
      </c>
      <c r="E754" s="153" t="s">
        <v>1</v>
      </c>
      <c r="F754" s="154" t="s">
        <v>2147</v>
      </c>
      <c r="H754" s="153" t="s">
        <v>1</v>
      </c>
      <c r="I754" s="155"/>
      <c r="L754" s="151"/>
      <c r="M754" s="156"/>
      <c r="T754" s="157"/>
      <c r="AT754" s="153" t="s">
        <v>228</v>
      </c>
      <c r="AU754" s="153" t="s">
        <v>96</v>
      </c>
      <c r="AV754" s="12" t="s">
        <v>94</v>
      </c>
      <c r="AW754" s="12" t="s">
        <v>42</v>
      </c>
      <c r="AX754" s="12" t="s">
        <v>87</v>
      </c>
      <c r="AY754" s="153" t="s">
        <v>219</v>
      </c>
    </row>
    <row r="755" spans="2:65" s="12" customFormat="1" ht="11.25">
      <c r="B755" s="151"/>
      <c r="D755" s="152" t="s">
        <v>228</v>
      </c>
      <c r="E755" s="153" t="s">
        <v>1</v>
      </c>
      <c r="F755" s="154" t="s">
        <v>2148</v>
      </c>
      <c r="H755" s="153" t="s">
        <v>1</v>
      </c>
      <c r="I755" s="155"/>
      <c r="L755" s="151"/>
      <c r="M755" s="156"/>
      <c r="T755" s="157"/>
      <c r="AT755" s="153" t="s">
        <v>228</v>
      </c>
      <c r="AU755" s="153" t="s">
        <v>96</v>
      </c>
      <c r="AV755" s="12" t="s">
        <v>94</v>
      </c>
      <c r="AW755" s="12" t="s">
        <v>42</v>
      </c>
      <c r="AX755" s="12" t="s">
        <v>87</v>
      </c>
      <c r="AY755" s="153" t="s">
        <v>219</v>
      </c>
    </row>
    <row r="756" spans="2:65" s="14" customFormat="1" ht="11.25">
      <c r="B756" s="165"/>
      <c r="D756" s="152" t="s">
        <v>228</v>
      </c>
      <c r="E756" s="166" t="s">
        <v>1</v>
      </c>
      <c r="F756" s="167" t="s">
        <v>2149</v>
      </c>
      <c r="H756" s="168">
        <v>82</v>
      </c>
      <c r="I756" s="169"/>
      <c r="L756" s="165"/>
      <c r="M756" s="170"/>
      <c r="T756" s="171"/>
      <c r="AT756" s="166" t="s">
        <v>228</v>
      </c>
      <c r="AU756" s="166" t="s">
        <v>96</v>
      </c>
      <c r="AV756" s="14" t="s">
        <v>96</v>
      </c>
      <c r="AW756" s="14" t="s">
        <v>42</v>
      </c>
      <c r="AX756" s="14" t="s">
        <v>87</v>
      </c>
      <c r="AY756" s="166" t="s">
        <v>219</v>
      </c>
    </row>
    <row r="757" spans="2:65" s="15" customFormat="1" ht="11.25">
      <c r="B757" s="172"/>
      <c r="D757" s="152" t="s">
        <v>228</v>
      </c>
      <c r="E757" s="173" t="s">
        <v>1</v>
      </c>
      <c r="F757" s="174" t="s">
        <v>262</v>
      </c>
      <c r="H757" s="175">
        <v>82</v>
      </c>
      <c r="I757" s="176"/>
      <c r="L757" s="172"/>
      <c r="M757" s="177"/>
      <c r="T757" s="178"/>
      <c r="AT757" s="173" t="s">
        <v>228</v>
      </c>
      <c r="AU757" s="173" t="s">
        <v>96</v>
      </c>
      <c r="AV757" s="15" t="s">
        <v>226</v>
      </c>
      <c r="AW757" s="15" t="s">
        <v>42</v>
      </c>
      <c r="AX757" s="15" t="s">
        <v>94</v>
      </c>
      <c r="AY757" s="173" t="s">
        <v>219</v>
      </c>
    </row>
    <row r="758" spans="2:65" s="1" customFormat="1" ht="16.5" customHeight="1">
      <c r="B758" s="33"/>
      <c r="C758" s="183" t="s">
        <v>2150</v>
      </c>
      <c r="D758" s="183" t="s">
        <v>472</v>
      </c>
      <c r="E758" s="184" t="s">
        <v>2151</v>
      </c>
      <c r="F758" s="185" t="s">
        <v>2152</v>
      </c>
      <c r="G758" s="186" t="s">
        <v>224</v>
      </c>
      <c r="H758" s="187">
        <v>84.46</v>
      </c>
      <c r="I758" s="188"/>
      <c r="J758" s="189">
        <f>ROUND(I758*H758,2)</f>
        <v>0</v>
      </c>
      <c r="K758" s="185" t="s">
        <v>254</v>
      </c>
      <c r="L758" s="190"/>
      <c r="M758" s="191" t="s">
        <v>1</v>
      </c>
      <c r="N758" s="192" t="s">
        <v>52</v>
      </c>
      <c r="P758" s="147">
        <f>O758*H758</f>
        <v>0</v>
      </c>
      <c r="Q758" s="147">
        <v>0.17599999999999999</v>
      </c>
      <c r="R758" s="147">
        <f>Q758*H758</f>
        <v>14.864959999999998</v>
      </c>
      <c r="S758" s="147">
        <v>0</v>
      </c>
      <c r="T758" s="148">
        <f>S758*H758</f>
        <v>0</v>
      </c>
      <c r="AR758" s="149" t="s">
        <v>295</v>
      </c>
      <c r="AT758" s="149" t="s">
        <v>472</v>
      </c>
      <c r="AU758" s="149" t="s">
        <v>96</v>
      </c>
      <c r="AY758" s="17" t="s">
        <v>219</v>
      </c>
      <c r="BE758" s="150">
        <f>IF(N758="základní",J758,0)</f>
        <v>0</v>
      </c>
      <c r="BF758" s="150">
        <f>IF(N758="snížená",J758,0)</f>
        <v>0</v>
      </c>
      <c r="BG758" s="150">
        <f>IF(N758="zákl. přenesená",J758,0)</f>
        <v>0</v>
      </c>
      <c r="BH758" s="150">
        <f>IF(N758="sníž. přenesená",J758,0)</f>
        <v>0</v>
      </c>
      <c r="BI758" s="150">
        <f>IF(N758="nulová",J758,0)</f>
        <v>0</v>
      </c>
      <c r="BJ758" s="17" t="s">
        <v>94</v>
      </c>
      <c r="BK758" s="150">
        <f>ROUND(I758*H758,2)</f>
        <v>0</v>
      </c>
      <c r="BL758" s="17" t="s">
        <v>226</v>
      </c>
      <c r="BM758" s="149" t="s">
        <v>2153</v>
      </c>
    </row>
    <row r="759" spans="2:65" s="12" customFormat="1" ht="11.25">
      <c r="B759" s="151"/>
      <c r="D759" s="152" t="s">
        <v>228</v>
      </c>
      <c r="E759" s="153" t="s">
        <v>1</v>
      </c>
      <c r="F759" s="154" t="s">
        <v>2154</v>
      </c>
      <c r="H759" s="153" t="s">
        <v>1</v>
      </c>
      <c r="I759" s="155"/>
      <c r="L759" s="151"/>
      <c r="M759" s="156"/>
      <c r="T759" s="157"/>
      <c r="AT759" s="153" t="s">
        <v>228</v>
      </c>
      <c r="AU759" s="153" t="s">
        <v>96</v>
      </c>
      <c r="AV759" s="12" t="s">
        <v>94</v>
      </c>
      <c r="AW759" s="12" t="s">
        <v>42</v>
      </c>
      <c r="AX759" s="12" t="s">
        <v>87</v>
      </c>
      <c r="AY759" s="153" t="s">
        <v>219</v>
      </c>
    </row>
    <row r="760" spans="2:65" s="14" customFormat="1" ht="11.25">
      <c r="B760" s="165"/>
      <c r="D760" s="152" t="s">
        <v>228</v>
      </c>
      <c r="E760" s="166" t="s">
        <v>1</v>
      </c>
      <c r="F760" s="167" t="s">
        <v>2155</v>
      </c>
      <c r="H760" s="168">
        <v>84.46</v>
      </c>
      <c r="I760" s="169"/>
      <c r="L760" s="165"/>
      <c r="M760" s="170"/>
      <c r="T760" s="171"/>
      <c r="AT760" s="166" t="s">
        <v>228</v>
      </c>
      <c r="AU760" s="166" t="s">
        <v>96</v>
      </c>
      <c r="AV760" s="14" t="s">
        <v>96</v>
      </c>
      <c r="AW760" s="14" t="s">
        <v>42</v>
      </c>
      <c r="AX760" s="14" t="s">
        <v>87</v>
      </c>
      <c r="AY760" s="166" t="s">
        <v>219</v>
      </c>
    </row>
    <row r="761" spans="2:65" s="15" customFormat="1" ht="11.25">
      <c r="B761" s="172"/>
      <c r="D761" s="152" t="s">
        <v>228</v>
      </c>
      <c r="E761" s="173" t="s">
        <v>1</v>
      </c>
      <c r="F761" s="174" t="s">
        <v>262</v>
      </c>
      <c r="H761" s="175">
        <v>84.46</v>
      </c>
      <c r="I761" s="176"/>
      <c r="L761" s="172"/>
      <c r="M761" s="177"/>
      <c r="T761" s="178"/>
      <c r="AT761" s="173" t="s">
        <v>228</v>
      </c>
      <c r="AU761" s="173" t="s">
        <v>96</v>
      </c>
      <c r="AV761" s="15" t="s">
        <v>226</v>
      </c>
      <c r="AW761" s="15" t="s">
        <v>42</v>
      </c>
      <c r="AX761" s="15" t="s">
        <v>94</v>
      </c>
      <c r="AY761" s="173" t="s">
        <v>219</v>
      </c>
    </row>
    <row r="762" spans="2:65" s="1" customFormat="1" ht="24.2" customHeight="1">
      <c r="B762" s="33"/>
      <c r="C762" s="138" t="s">
        <v>2156</v>
      </c>
      <c r="D762" s="138" t="s">
        <v>221</v>
      </c>
      <c r="E762" s="139" t="s">
        <v>2157</v>
      </c>
      <c r="F762" s="140" t="s">
        <v>2158</v>
      </c>
      <c r="G762" s="141" t="s">
        <v>224</v>
      </c>
      <c r="H762" s="142">
        <v>345</v>
      </c>
      <c r="I762" s="143"/>
      <c r="J762" s="144">
        <f>ROUND(I762*H762,2)</f>
        <v>0</v>
      </c>
      <c r="K762" s="140" t="s">
        <v>254</v>
      </c>
      <c r="L762" s="33"/>
      <c r="M762" s="145" t="s">
        <v>1</v>
      </c>
      <c r="N762" s="146" t="s">
        <v>52</v>
      </c>
      <c r="P762" s="147">
        <f>O762*H762</f>
        <v>0</v>
      </c>
      <c r="Q762" s="147">
        <v>9.8000000000000004E-2</v>
      </c>
      <c r="R762" s="147">
        <f>Q762*H762</f>
        <v>33.81</v>
      </c>
      <c r="S762" s="147">
        <v>0</v>
      </c>
      <c r="T762" s="148">
        <f>S762*H762</f>
        <v>0</v>
      </c>
      <c r="AR762" s="149" t="s">
        <v>226</v>
      </c>
      <c r="AT762" s="149" t="s">
        <v>221</v>
      </c>
      <c r="AU762" s="149" t="s">
        <v>96</v>
      </c>
      <c r="AY762" s="17" t="s">
        <v>219</v>
      </c>
      <c r="BE762" s="150">
        <f>IF(N762="základní",J762,0)</f>
        <v>0</v>
      </c>
      <c r="BF762" s="150">
        <f>IF(N762="snížená",J762,0)</f>
        <v>0</v>
      </c>
      <c r="BG762" s="150">
        <f>IF(N762="zákl. přenesená",J762,0)</f>
        <v>0</v>
      </c>
      <c r="BH762" s="150">
        <f>IF(N762="sníž. přenesená",J762,0)</f>
        <v>0</v>
      </c>
      <c r="BI762" s="150">
        <f>IF(N762="nulová",J762,0)</f>
        <v>0</v>
      </c>
      <c r="BJ762" s="17" t="s">
        <v>94</v>
      </c>
      <c r="BK762" s="150">
        <f>ROUND(I762*H762,2)</f>
        <v>0</v>
      </c>
      <c r="BL762" s="17" t="s">
        <v>226</v>
      </c>
      <c r="BM762" s="149" t="s">
        <v>2159</v>
      </c>
    </row>
    <row r="763" spans="2:65" s="1" customFormat="1" ht="11.25">
      <c r="B763" s="33"/>
      <c r="D763" s="179" t="s">
        <v>256</v>
      </c>
      <c r="F763" s="180" t="s">
        <v>2160</v>
      </c>
      <c r="I763" s="181"/>
      <c r="L763" s="33"/>
      <c r="M763" s="182"/>
      <c r="T763" s="57"/>
      <c r="AT763" s="17" t="s">
        <v>256</v>
      </c>
      <c r="AU763" s="17" t="s">
        <v>96</v>
      </c>
    </row>
    <row r="764" spans="2:65" s="12" customFormat="1" ht="11.25">
      <c r="B764" s="151"/>
      <c r="D764" s="152" t="s">
        <v>228</v>
      </c>
      <c r="E764" s="153" t="s">
        <v>1</v>
      </c>
      <c r="F764" s="154" t="s">
        <v>2146</v>
      </c>
      <c r="H764" s="153" t="s">
        <v>1</v>
      </c>
      <c r="I764" s="155"/>
      <c r="L764" s="151"/>
      <c r="M764" s="156"/>
      <c r="T764" s="157"/>
      <c r="AT764" s="153" t="s">
        <v>228</v>
      </c>
      <c r="AU764" s="153" t="s">
        <v>96</v>
      </c>
      <c r="AV764" s="12" t="s">
        <v>94</v>
      </c>
      <c r="AW764" s="12" t="s">
        <v>42</v>
      </c>
      <c r="AX764" s="12" t="s">
        <v>87</v>
      </c>
      <c r="AY764" s="153" t="s">
        <v>219</v>
      </c>
    </row>
    <row r="765" spans="2:65" s="12" customFormat="1" ht="11.25">
      <c r="B765" s="151"/>
      <c r="D765" s="152" t="s">
        <v>228</v>
      </c>
      <c r="E765" s="153" t="s">
        <v>1</v>
      </c>
      <c r="F765" s="154" t="s">
        <v>2161</v>
      </c>
      <c r="H765" s="153" t="s">
        <v>1</v>
      </c>
      <c r="I765" s="155"/>
      <c r="L765" s="151"/>
      <c r="M765" s="156"/>
      <c r="T765" s="157"/>
      <c r="AT765" s="153" t="s">
        <v>228</v>
      </c>
      <c r="AU765" s="153" t="s">
        <v>96</v>
      </c>
      <c r="AV765" s="12" t="s">
        <v>94</v>
      </c>
      <c r="AW765" s="12" t="s">
        <v>42</v>
      </c>
      <c r="AX765" s="12" t="s">
        <v>87</v>
      </c>
      <c r="AY765" s="153" t="s">
        <v>219</v>
      </c>
    </row>
    <row r="766" spans="2:65" s="13" customFormat="1" ht="11.25">
      <c r="B766" s="158"/>
      <c r="D766" s="152" t="s">
        <v>228</v>
      </c>
      <c r="E766" s="159" t="s">
        <v>1</v>
      </c>
      <c r="F766" s="160" t="s">
        <v>242</v>
      </c>
      <c r="H766" s="161">
        <v>0</v>
      </c>
      <c r="I766" s="162"/>
      <c r="L766" s="158"/>
      <c r="M766" s="163"/>
      <c r="T766" s="164"/>
      <c r="AT766" s="159" t="s">
        <v>228</v>
      </c>
      <c r="AU766" s="159" t="s">
        <v>96</v>
      </c>
      <c r="AV766" s="13" t="s">
        <v>236</v>
      </c>
      <c r="AW766" s="13" t="s">
        <v>42</v>
      </c>
      <c r="AX766" s="13" t="s">
        <v>87</v>
      </c>
      <c r="AY766" s="159" t="s">
        <v>219</v>
      </c>
    </row>
    <row r="767" spans="2:65" s="12" customFormat="1" ht="11.25">
      <c r="B767" s="151"/>
      <c r="D767" s="152" t="s">
        <v>228</v>
      </c>
      <c r="E767" s="153" t="s">
        <v>1</v>
      </c>
      <c r="F767" s="154" t="s">
        <v>2162</v>
      </c>
      <c r="H767" s="153" t="s">
        <v>1</v>
      </c>
      <c r="I767" s="155"/>
      <c r="L767" s="151"/>
      <c r="M767" s="156"/>
      <c r="T767" s="157"/>
      <c r="AT767" s="153" t="s">
        <v>228</v>
      </c>
      <c r="AU767" s="153" t="s">
        <v>96</v>
      </c>
      <c r="AV767" s="12" t="s">
        <v>94</v>
      </c>
      <c r="AW767" s="12" t="s">
        <v>42</v>
      </c>
      <c r="AX767" s="12" t="s">
        <v>87</v>
      </c>
      <c r="AY767" s="153" t="s">
        <v>219</v>
      </c>
    </row>
    <row r="768" spans="2:65" s="12" customFormat="1" ht="11.25">
      <c r="B768" s="151"/>
      <c r="D768" s="152" t="s">
        <v>228</v>
      </c>
      <c r="E768" s="153" t="s">
        <v>1</v>
      </c>
      <c r="F768" s="154" t="s">
        <v>1967</v>
      </c>
      <c r="H768" s="153" t="s">
        <v>1</v>
      </c>
      <c r="I768" s="155"/>
      <c r="L768" s="151"/>
      <c r="M768" s="156"/>
      <c r="T768" s="157"/>
      <c r="AT768" s="153" t="s">
        <v>228</v>
      </c>
      <c r="AU768" s="153" t="s">
        <v>96</v>
      </c>
      <c r="AV768" s="12" t="s">
        <v>94</v>
      </c>
      <c r="AW768" s="12" t="s">
        <v>42</v>
      </c>
      <c r="AX768" s="12" t="s">
        <v>87</v>
      </c>
      <c r="AY768" s="153" t="s">
        <v>219</v>
      </c>
    </row>
    <row r="769" spans="2:65" s="14" customFormat="1" ht="11.25">
      <c r="B769" s="165"/>
      <c r="D769" s="152" t="s">
        <v>228</v>
      </c>
      <c r="E769" s="166" t="s">
        <v>1</v>
      </c>
      <c r="F769" s="167" t="s">
        <v>2163</v>
      </c>
      <c r="H769" s="168">
        <v>345</v>
      </c>
      <c r="I769" s="169"/>
      <c r="L769" s="165"/>
      <c r="M769" s="170"/>
      <c r="T769" s="171"/>
      <c r="AT769" s="166" t="s">
        <v>228</v>
      </c>
      <c r="AU769" s="166" t="s">
        <v>96</v>
      </c>
      <c r="AV769" s="14" t="s">
        <v>96</v>
      </c>
      <c r="AW769" s="14" t="s">
        <v>42</v>
      </c>
      <c r="AX769" s="14" t="s">
        <v>87</v>
      </c>
      <c r="AY769" s="166" t="s">
        <v>219</v>
      </c>
    </row>
    <row r="770" spans="2:65" s="15" customFormat="1" ht="11.25">
      <c r="B770" s="172"/>
      <c r="D770" s="152" t="s">
        <v>228</v>
      </c>
      <c r="E770" s="173" t="s">
        <v>1</v>
      </c>
      <c r="F770" s="174" t="s">
        <v>262</v>
      </c>
      <c r="H770" s="175">
        <v>345</v>
      </c>
      <c r="I770" s="176"/>
      <c r="L770" s="172"/>
      <c r="M770" s="177"/>
      <c r="T770" s="178"/>
      <c r="AT770" s="173" t="s">
        <v>228</v>
      </c>
      <c r="AU770" s="173" t="s">
        <v>96</v>
      </c>
      <c r="AV770" s="15" t="s">
        <v>226</v>
      </c>
      <c r="AW770" s="15" t="s">
        <v>42</v>
      </c>
      <c r="AX770" s="15" t="s">
        <v>94</v>
      </c>
      <c r="AY770" s="173" t="s">
        <v>219</v>
      </c>
    </row>
    <row r="771" spans="2:65" s="1" customFormat="1" ht="24.2" customHeight="1">
      <c r="B771" s="33"/>
      <c r="C771" s="183" t="s">
        <v>2164</v>
      </c>
      <c r="D771" s="183" t="s">
        <v>472</v>
      </c>
      <c r="E771" s="184" t="s">
        <v>2165</v>
      </c>
      <c r="F771" s="185" t="s">
        <v>2166</v>
      </c>
      <c r="G771" s="186" t="s">
        <v>224</v>
      </c>
      <c r="H771" s="187">
        <v>348.45</v>
      </c>
      <c r="I771" s="188"/>
      <c r="J771" s="189">
        <f>ROUND(I771*H771,2)</f>
        <v>0</v>
      </c>
      <c r="K771" s="185" t="s">
        <v>225</v>
      </c>
      <c r="L771" s="190"/>
      <c r="M771" s="191" t="s">
        <v>1</v>
      </c>
      <c r="N771" s="192" t="s">
        <v>52</v>
      </c>
      <c r="P771" s="147">
        <f>O771*H771</f>
        <v>0</v>
      </c>
      <c r="Q771" s="147">
        <v>0.1467</v>
      </c>
      <c r="R771" s="147">
        <f>Q771*H771</f>
        <v>51.117615000000001</v>
      </c>
      <c r="S771" s="147">
        <v>0</v>
      </c>
      <c r="T771" s="148">
        <f>S771*H771</f>
        <v>0</v>
      </c>
      <c r="AR771" s="149" t="s">
        <v>295</v>
      </c>
      <c r="AT771" s="149" t="s">
        <v>472</v>
      </c>
      <c r="AU771" s="149" t="s">
        <v>96</v>
      </c>
      <c r="AY771" s="17" t="s">
        <v>219</v>
      </c>
      <c r="BE771" s="150">
        <f>IF(N771="základní",J771,0)</f>
        <v>0</v>
      </c>
      <c r="BF771" s="150">
        <f>IF(N771="snížená",J771,0)</f>
        <v>0</v>
      </c>
      <c r="BG771" s="150">
        <f>IF(N771="zákl. přenesená",J771,0)</f>
        <v>0</v>
      </c>
      <c r="BH771" s="150">
        <f>IF(N771="sníž. přenesená",J771,0)</f>
        <v>0</v>
      </c>
      <c r="BI771" s="150">
        <f>IF(N771="nulová",J771,0)</f>
        <v>0</v>
      </c>
      <c r="BJ771" s="17" t="s">
        <v>94</v>
      </c>
      <c r="BK771" s="150">
        <f>ROUND(I771*H771,2)</f>
        <v>0</v>
      </c>
      <c r="BL771" s="17" t="s">
        <v>226</v>
      </c>
      <c r="BM771" s="149" t="s">
        <v>2167</v>
      </c>
    </row>
    <row r="772" spans="2:65" s="14" customFormat="1" ht="11.25">
      <c r="B772" s="165"/>
      <c r="D772" s="152" t="s">
        <v>228</v>
      </c>
      <c r="E772" s="166" t="s">
        <v>1</v>
      </c>
      <c r="F772" s="167" t="s">
        <v>2168</v>
      </c>
      <c r="H772" s="168">
        <v>348.45</v>
      </c>
      <c r="I772" s="169"/>
      <c r="L772" s="165"/>
      <c r="M772" s="170"/>
      <c r="T772" s="171"/>
      <c r="AT772" s="166" t="s">
        <v>228</v>
      </c>
      <c r="AU772" s="166" t="s">
        <v>96</v>
      </c>
      <c r="AV772" s="14" t="s">
        <v>96</v>
      </c>
      <c r="AW772" s="14" t="s">
        <v>42</v>
      </c>
      <c r="AX772" s="14" t="s">
        <v>94</v>
      </c>
      <c r="AY772" s="166" t="s">
        <v>219</v>
      </c>
    </row>
    <row r="773" spans="2:65" s="1" customFormat="1" ht="16.5" customHeight="1">
      <c r="B773" s="33"/>
      <c r="C773" s="183" t="s">
        <v>2169</v>
      </c>
      <c r="D773" s="183" t="s">
        <v>472</v>
      </c>
      <c r="E773" s="184" t="s">
        <v>2170</v>
      </c>
      <c r="F773" s="185" t="s">
        <v>2171</v>
      </c>
      <c r="G773" s="186" t="s">
        <v>319</v>
      </c>
      <c r="H773" s="187">
        <v>5.9119999999999999</v>
      </c>
      <c r="I773" s="188"/>
      <c r="J773" s="189">
        <f>ROUND(I773*H773,2)</f>
        <v>0</v>
      </c>
      <c r="K773" s="185" t="s">
        <v>225</v>
      </c>
      <c r="L773" s="190"/>
      <c r="M773" s="191" t="s">
        <v>1</v>
      </c>
      <c r="N773" s="192" t="s">
        <v>52</v>
      </c>
      <c r="P773" s="147">
        <f>O773*H773</f>
        <v>0</v>
      </c>
      <c r="Q773" s="147">
        <v>1</v>
      </c>
      <c r="R773" s="147">
        <f>Q773*H773</f>
        <v>5.9119999999999999</v>
      </c>
      <c r="S773" s="147">
        <v>0</v>
      </c>
      <c r="T773" s="148">
        <f>S773*H773</f>
        <v>0</v>
      </c>
      <c r="AR773" s="149" t="s">
        <v>295</v>
      </c>
      <c r="AT773" s="149" t="s">
        <v>472</v>
      </c>
      <c r="AU773" s="149" t="s">
        <v>96</v>
      </c>
      <c r="AY773" s="17" t="s">
        <v>219</v>
      </c>
      <c r="BE773" s="150">
        <f>IF(N773="základní",J773,0)</f>
        <v>0</v>
      </c>
      <c r="BF773" s="150">
        <f>IF(N773="snížená",J773,0)</f>
        <v>0</v>
      </c>
      <c r="BG773" s="150">
        <f>IF(N773="zákl. přenesená",J773,0)</f>
        <v>0</v>
      </c>
      <c r="BH773" s="150">
        <f>IF(N773="sníž. přenesená",J773,0)</f>
        <v>0</v>
      </c>
      <c r="BI773" s="150">
        <f>IF(N773="nulová",J773,0)</f>
        <v>0</v>
      </c>
      <c r="BJ773" s="17" t="s">
        <v>94</v>
      </c>
      <c r="BK773" s="150">
        <f>ROUND(I773*H773,2)</f>
        <v>0</v>
      </c>
      <c r="BL773" s="17" t="s">
        <v>226</v>
      </c>
      <c r="BM773" s="149" t="s">
        <v>2172</v>
      </c>
    </row>
    <row r="774" spans="2:65" s="12" customFormat="1" ht="11.25">
      <c r="B774" s="151"/>
      <c r="D774" s="152" t="s">
        <v>228</v>
      </c>
      <c r="E774" s="153" t="s">
        <v>1</v>
      </c>
      <c r="F774" s="154" t="s">
        <v>2173</v>
      </c>
      <c r="H774" s="153" t="s">
        <v>1</v>
      </c>
      <c r="I774" s="155"/>
      <c r="L774" s="151"/>
      <c r="M774" s="156"/>
      <c r="T774" s="157"/>
      <c r="AT774" s="153" t="s">
        <v>228</v>
      </c>
      <c r="AU774" s="153" t="s">
        <v>96</v>
      </c>
      <c r="AV774" s="12" t="s">
        <v>94</v>
      </c>
      <c r="AW774" s="12" t="s">
        <v>42</v>
      </c>
      <c r="AX774" s="12" t="s">
        <v>87</v>
      </c>
      <c r="AY774" s="153" t="s">
        <v>219</v>
      </c>
    </row>
    <row r="775" spans="2:65" s="12" customFormat="1" ht="11.25">
      <c r="B775" s="151"/>
      <c r="D775" s="152" t="s">
        <v>228</v>
      </c>
      <c r="E775" s="153" t="s">
        <v>1</v>
      </c>
      <c r="F775" s="154" t="s">
        <v>2174</v>
      </c>
      <c r="H775" s="153" t="s">
        <v>1</v>
      </c>
      <c r="I775" s="155"/>
      <c r="L775" s="151"/>
      <c r="M775" s="156"/>
      <c r="T775" s="157"/>
      <c r="AT775" s="153" t="s">
        <v>228</v>
      </c>
      <c r="AU775" s="153" t="s">
        <v>96</v>
      </c>
      <c r="AV775" s="12" t="s">
        <v>94</v>
      </c>
      <c r="AW775" s="12" t="s">
        <v>42</v>
      </c>
      <c r="AX775" s="12" t="s">
        <v>87</v>
      </c>
      <c r="AY775" s="153" t="s">
        <v>219</v>
      </c>
    </row>
    <row r="776" spans="2:65" s="14" customFormat="1" ht="11.25">
      <c r="B776" s="165"/>
      <c r="D776" s="152" t="s">
        <v>228</v>
      </c>
      <c r="E776" s="166" t="s">
        <v>1</v>
      </c>
      <c r="F776" s="167" t="s">
        <v>2175</v>
      </c>
      <c r="H776" s="168">
        <v>5.9119999999999999</v>
      </c>
      <c r="I776" s="169"/>
      <c r="L776" s="165"/>
      <c r="M776" s="170"/>
      <c r="T776" s="171"/>
      <c r="AT776" s="166" t="s">
        <v>228</v>
      </c>
      <c r="AU776" s="166" t="s">
        <v>96</v>
      </c>
      <c r="AV776" s="14" t="s">
        <v>96</v>
      </c>
      <c r="AW776" s="14" t="s">
        <v>42</v>
      </c>
      <c r="AX776" s="14" t="s">
        <v>87</v>
      </c>
      <c r="AY776" s="166" t="s">
        <v>219</v>
      </c>
    </row>
    <row r="777" spans="2:65" s="15" customFormat="1" ht="11.25">
      <c r="B777" s="172"/>
      <c r="D777" s="152" t="s">
        <v>228</v>
      </c>
      <c r="E777" s="173" t="s">
        <v>1</v>
      </c>
      <c r="F777" s="174" t="s">
        <v>262</v>
      </c>
      <c r="H777" s="175">
        <v>5.9119999999999999</v>
      </c>
      <c r="I777" s="176"/>
      <c r="L777" s="172"/>
      <c r="M777" s="177"/>
      <c r="T777" s="178"/>
      <c r="AT777" s="173" t="s">
        <v>228</v>
      </c>
      <c r="AU777" s="173" t="s">
        <v>96</v>
      </c>
      <c r="AV777" s="15" t="s">
        <v>226</v>
      </c>
      <c r="AW777" s="15" t="s">
        <v>42</v>
      </c>
      <c r="AX777" s="15" t="s">
        <v>94</v>
      </c>
      <c r="AY777" s="173" t="s">
        <v>219</v>
      </c>
    </row>
    <row r="778" spans="2:65" s="11" customFormat="1" ht="22.9" customHeight="1">
      <c r="B778" s="126"/>
      <c r="D778" s="127" t="s">
        <v>86</v>
      </c>
      <c r="E778" s="136" t="s">
        <v>295</v>
      </c>
      <c r="F778" s="136" t="s">
        <v>2176</v>
      </c>
      <c r="I778" s="129"/>
      <c r="J778" s="137">
        <f>BK778</f>
        <v>0</v>
      </c>
      <c r="L778" s="126"/>
      <c r="M778" s="131"/>
      <c r="P778" s="132">
        <f>SUM(P779:P881)</f>
        <v>0</v>
      </c>
      <c r="R778" s="132">
        <f>SUM(R779:R881)</f>
        <v>0.74564346000000004</v>
      </c>
      <c r="T778" s="133">
        <f>SUM(T779:T881)</f>
        <v>1.05352</v>
      </c>
      <c r="AR778" s="127" t="s">
        <v>94</v>
      </c>
      <c r="AT778" s="134" t="s">
        <v>86</v>
      </c>
      <c r="AU778" s="134" t="s">
        <v>94</v>
      </c>
      <c r="AY778" s="127" t="s">
        <v>219</v>
      </c>
      <c r="BK778" s="135">
        <f>SUM(BK779:BK881)</f>
        <v>0</v>
      </c>
    </row>
    <row r="779" spans="2:65" s="1" customFormat="1" ht="33" customHeight="1">
      <c r="B779" s="33"/>
      <c r="C779" s="138" t="s">
        <v>2177</v>
      </c>
      <c r="D779" s="138" t="s">
        <v>221</v>
      </c>
      <c r="E779" s="139" t="s">
        <v>2178</v>
      </c>
      <c r="F779" s="140" t="s">
        <v>2179</v>
      </c>
      <c r="G779" s="141" t="s">
        <v>382</v>
      </c>
      <c r="H779" s="142">
        <v>1</v>
      </c>
      <c r="I779" s="143"/>
      <c r="J779" s="144">
        <f>ROUND(I779*H779,2)</f>
        <v>0</v>
      </c>
      <c r="K779" s="140" t="s">
        <v>225</v>
      </c>
      <c r="L779" s="33"/>
      <c r="M779" s="145" t="s">
        <v>1</v>
      </c>
      <c r="N779" s="146" t="s">
        <v>52</v>
      </c>
      <c r="P779" s="147">
        <f>O779*H779</f>
        <v>0</v>
      </c>
      <c r="Q779" s="147">
        <v>2E-3</v>
      </c>
      <c r="R779" s="147">
        <f>Q779*H779</f>
        <v>2E-3</v>
      </c>
      <c r="S779" s="147">
        <v>0</v>
      </c>
      <c r="T779" s="148">
        <f>S779*H779</f>
        <v>0</v>
      </c>
      <c r="AR779" s="149" t="s">
        <v>226</v>
      </c>
      <c r="AT779" s="149" t="s">
        <v>221</v>
      </c>
      <c r="AU779" s="149" t="s">
        <v>96</v>
      </c>
      <c r="AY779" s="17" t="s">
        <v>219</v>
      </c>
      <c r="BE779" s="150">
        <f>IF(N779="základní",J779,0)</f>
        <v>0</v>
      </c>
      <c r="BF779" s="150">
        <f>IF(N779="snížená",J779,0)</f>
        <v>0</v>
      </c>
      <c r="BG779" s="150">
        <f>IF(N779="zákl. přenesená",J779,0)</f>
        <v>0</v>
      </c>
      <c r="BH779" s="150">
        <f>IF(N779="sníž. přenesená",J779,0)</f>
        <v>0</v>
      </c>
      <c r="BI779" s="150">
        <f>IF(N779="nulová",J779,0)</f>
        <v>0</v>
      </c>
      <c r="BJ779" s="17" t="s">
        <v>94</v>
      </c>
      <c r="BK779" s="150">
        <f>ROUND(I779*H779,2)</f>
        <v>0</v>
      </c>
      <c r="BL779" s="17" t="s">
        <v>226</v>
      </c>
      <c r="BM779" s="149" t="s">
        <v>2180</v>
      </c>
    </row>
    <row r="780" spans="2:65" s="12" customFormat="1" ht="11.25">
      <c r="B780" s="151"/>
      <c r="D780" s="152" t="s">
        <v>228</v>
      </c>
      <c r="E780" s="153" t="s">
        <v>1</v>
      </c>
      <c r="F780" s="154" t="s">
        <v>2181</v>
      </c>
      <c r="H780" s="153" t="s">
        <v>1</v>
      </c>
      <c r="I780" s="155"/>
      <c r="L780" s="151"/>
      <c r="M780" s="156"/>
      <c r="T780" s="157"/>
      <c r="AT780" s="153" t="s">
        <v>228</v>
      </c>
      <c r="AU780" s="153" t="s">
        <v>96</v>
      </c>
      <c r="AV780" s="12" t="s">
        <v>94</v>
      </c>
      <c r="AW780" s="12" t="s">
        <v>42</v>
      </c>
      <c r="AX780" s="12" t="s">
        <v>87</v>
      </c>
      <c r="AY780" s="153" t="s">
        <v>219</v>
      </c>
    </row>
    <row r="781" spans="2:65" s="14" customFormat="1" ht="11.25">
      <c r="B781" s="165"/>
      <c r="D781" s="152" t="s">
        <v>228</v>
      </c>
      <c r="E781" s="166" t="s">
        <v>1</v>
      </c>
      <c r="F781" s="167" t="s">
        <v>2182</v>
      </c>
      <c r="H781" s="168">
        <v>1</v>
      </c>
      <c r="I781" s="169"/>
      <c r="L781" s="165"/>
      <c r="M781" s="170"/>
      <c r="T781" s="171"/>
      <c r="AT781" s="166" t="s">
        <v>228</v>
      </c>
      <c r="AU781" s="166" t="s">
        <v>96</v>
      </c>
      <c r="AV781" s="14" t="s">
        <v>96</v>
      </c>
      <c r="AW781" s="14" t="s">
        <v>42</v>
      </c>
      <c r="AX781" s="14" t="s">
        <v>87</v>
      </c>
      <c r="AY781" s="166" t="s">
        <v>219</v>
      </c>
    </row>
    <row r="782" spans="2:65" s="15" customFormat="1" ht="11.25">
      <c r="B782" s="172"/>
      <c r="D782" s="152" t="s">
        <v>228</v>
      </c>
      <c r="E782" s="173" t="s">
        <v>1</v>
      </c>
      <c r="F782" s="174" t="s">
        <v>262</v>
      </c>
      <c r="H782" s="175">
        <v>1</v>
      </c>
      <c r="I782" s="176"/>
      <c r="L782" s="172"/>
      <c r="M782" s="177"/>
      <c r="T782" s="178"/>
      <c r="AT782" s="173" t="s">
        <v>228</v>
      </c>
      <c r="AU782" s="173" t="s">
        <v>96</v>
      </c>
      <c r="AV782" s="15" t="s">
        <v>226</v>
      </c>
      <c r="AW782" s="15" t="s">
        <v>42</v>
      </c>
      <c r="AX782" s="15" t="s">
        <v>94</v>
      </c>
      <c r="AY782" s="173" t="s">
        <v>219</v>
      </c>
    </row>
    <row r="783" spans="2:65" s="1" customFormat="1" ht="16.5" customHeight="1">
      <c r="B783" s="33"/>
      <c r="C783" s="138" t="s">
        <v>2183</v>
      </c>
      <c r="D783" s="138" t="s">
        <v>221</v>
      </c>
      <c r="E783" s="139" t="s">
        <v>2184</v>
      </c>
      <c r="F783" s="140" t="s">
        <v>2185</v>
      </c>
      <c r="G783" s="141" t="s">
        <v>624</v>
      </c>
      <c r="H783" s="142">
        <v>1.5</v>
      </c>
      <c r="I783" s="143"/>
      <c r="J783" s="144">
        <f>ROUND(I783*H783,2)</f>
        <v>0</v>
      </c>
      <c r="K783" s="140" t="s">
        <v>254</v>
      </c>
      <c r="L783" s="33"/>
      <c r="M783" s="145" t="s">
        <v>1</v>
      </c>
      <c r="N783" s="146" t="s">
        <v>52</v>
      </c>
      <c r="P783" s="147">
        <f>O783*H783</f>
        <v>0</v>
      </c>
      <c r="Q783" s="147">
        <v>0</v>
      </c>
      <c r="R783" s="147">
        <f>Q783*H783</f>
        <v>0</v>
      </c>
      <c r="S783" s="147">
        <v>0.18</v>
      </c>
      <c r="T783" s="148">
        <f>S783*H783</f>
        <v>0.27</v>
      </c>
      <c r="AR783" s="149" t="s">
        <v>226</v>
      </c>
      <c r="AT783" s="149" t="s">
        <v>221</v>
      </c>
      <c r="AU783" s="149" t="s">
        <v>96</v>
      </c>
      <c r="AY783" s="17" t="s">
        <v>219</v>
      </c>
      <c r="BE783" s="150">
        <f>IF(N783="základní",J783,0)</f>
        <v>0</v>
      </c>
      <c r="BF783" s="150">
        <f>IF(N783="snížená",J783,0)</f>
        <v>0</v>
      </c>
      <c r="BG783" s="150">
        <f>IF(N783="zákl. přenesená",J783,0)</f>
        <v>0</v>
      </c>
      <c r="BH783" s="150">
        <f>IF(N783="sníž. přenesená",J783,0)</f>
        <v>0</v>
      </c>
      <c r="BI783" s="150">
        <f>IF(N783="nulová",J783,0)</f>
        <v>0</v>
      </c>
      <c r="BJ783" s="17" t="s">
        <v>94</v>
      </c>
      <c r="BK783" s="150">
        <f>ROUND(I783*H783,2)</f>
        <v>0</v>
      </c>
      <c r="BL783" s="17" t="s">
        <v>226</v>
      </c>
      <c r="BM783" s="149" t="s">
        <v>2186</v>
      </c>
    </row>
    <row r="784" spans="2:65" s="1" customFormat="1" ht="11.25">
      <c r="B784" s="33"/>
      <c r="D784" s="179" t="s">
        <v>256</v>
      </c>
      <c r="F784" s="180" t="s">
        <v>2187</v>
      </c>
      <c r="I784" s="181"/>
      <c r="L784" s="33"/>
      <c r="M784" s="182"/>
      <c r="T784" s="57"/>
      <c r="AT784" s="17" t="s">
        <v>256</v>
      </c>
      <c r="AU784" s="17" t="s">
        <v>96</v>
      </c>
    </row>
    <row r="785" spans="2:65" s="14" customFormat="1" ht="11.25">
      <c r="B785" s="165"/>
      <c r="D785" s="152" t="s">
        <v>228</v>
      </c>
      <c r="E785" s="166" t="s">
        <v>1</v>
      </c>
      <c r="F785" s="167" t="s">
        <v>2188</v>
      </c>
      <c r="H785" s="168">
        <v>1.5</v>
      </c>
      <c r="I785" s="169"/>
      <c r="L785" s="165"/>
      <c r="M785" s="170"/>
      <c r="T785" s="171"/>
      <c r="AT785" s="166" t="s">
        <v>228</v>
      </c>
      <c r="AU785" s="166" t="s">
        <v>96</v>
      </c>
      <c r="AV785" s="14" t="s">
        <v>96</v>
      </c>
      <c r="AW785" s="14" t="s">
        <v>42</v>
      </c>
      <c r="AX785" s="14" t="s">
        <v>87</v>
      </c>
      <c r="AY785" s="166" t="s">
        <v>219</v>
      </c>
    </row>
    <row r="786" spans="2:65" s="12" customFormat="1" ht="11.25">
      <c r="B786" s="151"/>
      <c r="D786" s="152" t="s">
        <v>228</v>
      </c>
      <c r="E786" s="153" t="s">
        <v>1</v>
      </c>
      <c r="F786" s="154" t="s">
        <v>2189</v>
      </c>
      <c r="H786" s="153" t="s">
        <v>1</v>
      </c>
      <c r="I786" s="155"/>
      <c r="L786" s="151"/>
      <c r="M786" s="156"/>
      <c r="T786" s="157"/>
      <c r="AT786" s="153" t="s">
        <v>228</v>
      </c>
      <c r="AU786" s="153" t="s">
        <v>96</v>
      </c>
      <c r="AV786" s="12" t="s">
        <v>94</v>
      </c>
      <c r="AW786" s="12" t="s">
        <v>42</v>
      </c>
      <c r="AX786" s="12" t="s">
        <v>87</v>
      </c>
      <c r="AY786" s="153" t="s">
        <v>219</v>
      </c>
    </row>
    <row r="787" spans="2:65" s="15" customFormat="1" ht="11.25">
      <c r="B787" s="172"/>
      <c r="D787" s="152" t="s">
        <v>228</v>
      </c>
      <c r="E787" s="173" t="s">
        <v>1</v>
      </c>
      <c r="F787" s="174" t="s">
        <v>262</v>
      </c>
      <c r="H787" s="175">
        <v>1.5</v>
      </c>
      <c r="I787" s="176"/>
      <c r="L787" s="172"/>
      <c r="M787" s="177"/>
      <c r="T787" s="178"/>
      <c r="AT787" s="173" t="s">
        <v>228</v>
      </c>
      <c r="AU787" s="173" t="s">
        <v>96</v>
      </c>
      <c r="AV787" s="15" t="s">
        <v>226</v>
      </c>
      <c r="AW787" s="15" t="s">
        <v>42</v>
      </c>
      <c r="AX787" s="15" t="s">
        <v>94</v>
      </c>
      <c r="AY787" s="173" t="s">
        <v>219</v>
      </c>
    </row>
    <row r="788" spans="2:65" s="1" customFormat="1" ht="16.5" customHeight="1">
      <c r="B788" s="33"/>
      <c r="C788" s="138" t="s">
        <v>2190</v>
      </c>
      <c r="D788" s="138" t="s">
        <v>221</v>
      </c>
      <c r="E788" s="139" t="s">
        <v>2191</v>
      </c>
      <c r="F788" s="140" t="s">
        <v>2192</v>
      </c>
      <c r="G788" s="141" t="s">
        <v>624</v>
      </c>
      <c r="H788" s="142">
        <v>1.53</v>
      </c>
      <c r="I788" s="143"/>
      <c r="J788" s="144">
        <f>ROUND(I788*H788,2)</f>
        <v>0</v>
      </c>
      <c r="K788" s="140" t="s">
        <v>254</v>
      </c>
      <c r="L788" s="33"/>
      <c r="M788" s="145" t="s">
        <v>1</v>
      </c>
      <c r="N788" s="146" t="s">
        <v>52</v>
      </c>
      <c r="P788" s="147">
        <f>O788*H788</f>
        <v>0</v>
      </c>
      <c r="Q788" s="147">
        <v>1.0000000000000001E-5</v>
      </c>
      <c r="R788" s="147">
        <f>Q788*H788</f>
        <v>1.5300000000000003E-5</v>
      </c>
      <c r="S788" s="147">
        <v>0</v>
      </c>
      <c r="T788" s="148">
        <f>S788*H788</f>
        <v>0</v>
      </c>
      <c r="AR788" s="149" t="s">
        <v>226</v>
      </c>
      <c r="AT788" s="149" t="s">
        <v>221</v>
      </c>
      <c r="AU788" s="149" t="s">
        <v>96</v>
      </c>
      <c r="AY788" s="17" t="s">
        <v>219</v>
      </c>
      <c r="BE788" s="150">
        <f>IF(N788="základní",J788,0)</f>
        <v>0</v>
      </c>
      <c r="BF788" s="150">
        <f>IF(N788="snížená",J788,0)</f>
        <v>0</v>
      </c>
      <c r="BG788" s="150">
        <f>IF(N788="zákl. přenesená",J788,0)</f>
        <v>0</v>
      </c>
      <c r="BH788" s="150">
        <f>IF(N788="sníž. přenesená",J788,0)</f>
        <v>0</v>
      </c>
      <c r="BI788" s="150">
        <f>IF(N788="nulová",J788,0)</f>
        <v>0</v>
      </c>
      <c r="BJ788" s="17" t="s">
        <v>94</v>
      </c>
      <c r="BK788" s="150">
        <f>ROUND(I788*H788,2)</f>
        <v>0</v>
      </c>
      <c r="BL788" s="17" t="s">
        <v>226</v>
      </c>
      <c r="BM788" s="149" t="s">
        <v>2193</v>
      </c>
    </row>
    <row r="789" spans="2:65" s="1" customFormat="1" ht="11.25">
      <c r="B789" s="33"/>
      <c r="D789" s="179" t="s">
        <v>256</v>
      </c>
      <c r="F789" s="180" t="s">
        <v>2194</v>
      </c>
      <c r="I789" s="181"/>
      <c r="L789" s="33"/>
      <c r="M789" s="182"/>
      <c r="T789" s="57"/>
      <c r="AT789" s="17" t="s">
        <v>256</v>
      </c>
      <c r="AU789" s="17" t="s">
        <v>96</v>
      </c>
    </row>
    <row r="790" spans="2:65" s="12" customFormat="1" ht="11.25">
      <c r="B790" s="151"/>
      <c r="D790" s="152" t="s">
        <v>228</v>
      </c>
      <c r="E790" s="153" t="s">
        <v>1</v>
      </c>
      <c r="F790" s="154" t="s">
        <v>2181</v>
      </c>
      <c r="H790" s="153" t="s">
        <v>1</v>
      </c>
      <c r="I790" s="155"/>
      <c r="L790" s="151"/>
      <c r="M790" s="156"/>
      <c r="T790" s="157"/>
      <c r="AT790" s="153" t="s">
        <v>228</v>
      </c>
      <c r="AU790" s="153" t="s">
        <v>96</v>
      </c>
      <c r="AV790" s="12" t="s">
        <v>94</v>
      </c>
      <c r="AW790" s="12" t="s">
        <v>42</v>
      </c>
      <c r="AX790" s="12" t="s">
        <v>87</v>
      </c>
      <c r="AY790" s="153" t="s">
        <v>219</v>
      </c>
    </row>
    <row r="791" spans="2:65" s="14" customFormat="1" ht="11.25">
      <c r="B791" s="165"/>
      <c r="D791" s="152" t="s">
        <v>228</v>
      </c>
      <c r="E791" s="166" t="s">
        <v>1</v>
      </c>
      <c r="F791" s="167" t="s">
        <v>2195</v>
      </c>
      <c r="H791" s="168">
        <v>1.5</v>
      </c>
      <c r="I791" s="169"/>
      <c r="L791" s="165"/>
      <c r="M791" s="170"/>
      <c r="T791" s="171"/>
      <c r="AT791" s="166" t="s">
        <v>228</v>
      </c>
      <c r="AU791" s="166" t="s">
        <v>96</v>
      </c>
      <c r="AV791" s="14" t="s">
        <v>96</v>
      </c>
      <c r="AW791" s="14" t="s">
        <v>42</v>
      </c>
      <c r="AX791" s="14" t="s">
        <v>87</v>
      </c>
      <c r="AY791" s="166" t="s">
        <v>219</v>
      </c>
    </row>
    <row r="792" spans="2:65" s="13" customFormat="1" ht="11.25">
      <c r="B792" s="158"/>
      <c r="D792" s="152" t="s">
        <v>228</v>
      </c>
      <c r="E792" s="159" t="s">
        <v>1535</v>
      </c>
      <c r="F792" s="160" t="s">
        <v>2196</v>
      </c>
      <c r="H792" s="161">
        <v>1.5</v>
      </c>
      <c r="I792" s="162"/>
      <c r="L792" s="158"/>
      <c r="M792" s="163"/>
      <c r="T792" s="164"/>
      <c r="AT792" s="159" t="s">
        <v>228</v>
      </c>
      <c r="AU792" s="159" t="s">
        <v>96</v>
      </c>
      <c r="AV792" s="13" t="s">
        <v>236</v>
      </c>
      <c r="AW792" s="13" t="s">
        <v>42</v>
      </c>
      <c r="AX792" s="13" t="s">
        <v>87</v>
      </c>
      <c r="AY792" s="159" t="s">
        <v>219</v>
      </c>
    </row>
    <row r="793" spans="2:65" s="14" customFormat="1" ht="11.25">
      <c r="B793" s="165"/>
      <c r="D793" s="152" t="s">
        <v>228</v>
      </c>
      <c r="E793" s="166" t="s">
        <v>1</v>
      </c>
      <c r="F793" s="167" t="s">
        <v>2197</v>
      </c>
      <c r="H793" s="168">
        <v>0.03</v>
      </c>
      <c r="I793" s="169"/>
      <c r="L793" s="165"/>
      <c r="M793" s="170"/>
      <c r="T793" s="171"/>
      <c r="AT793" s="166" t="s">
        <v>228</v>
      </c>
      <c r="AU793" s="166" t="s">
        <v>96</v>
      </c>
      <c r="AV793" s="14" t="s">
        <v>96</v>
      </c>
      <c r="AW793" s="14" t="s">
        <v>42</v>
      </c>
      <c r="AX793" s="14" t="s">
        <v>87</v>
      </c>
      <c r="AY793" s="166" t="s">
        <v>219</v>
      </c>
    </row>
    <row r="794" spans="2:65" s="15" customFormat="1" ht="11.25">
      <c r="B794" s="172"/>
      <c r="D794" s="152" t="s">
        <v>228</v>
      </c>
      <c r="E794" s="173" t="s">
        <v>1591</v>
      </c>
      <c r="F794" s="174" t="s">
        <v>262</v>
      </c>
      <c r="H794" s="175">
        <v>1.53</v>
      </c>
      <c r="I794" s="176"/>
      <c r="L794" s="172"/>
      <c r="M794" s="177"/>
      <c r="T794" s="178"/>
      <c r="AT794" s="173" t="s">
        <v>228</v>
      </c>
      <c r="AU794" s="173" t="s">
        <v>96</v>
      </c>
      <c r="AV794" s="15" t="s">
        <v>226</v>
      </c>
      <c r="AW794" s="15" t="s">
        <v>42</v>
      </c>
      <c r="AX794" s="15" t="s">
        <v>94</v>
      </c>
      <c r="AY794" s="173" t="s">
        <v>219</v>
      </c>
    </row>
    <row r="795" spans="2:65" s="1" customFormat="1" ht="16.5" customHeight="1">
      <c r="B795" s="33"/>
      <c r="C795" s="183" t="s">
        <v>2198</v>
      </c>
      <c r="D795" s="183" t="s">
        <v>472</v>
      </c>
      <c r="E795" s="184" t="s">
        <v>2199</v>
      </c>
      <c r="F795" s="185" t="s">
        <v>2200</v>
      </c>
      <c r="G795" s="186" t="s">
        <v>624</v>
      </c>
      <c r="H795" s="187">
        <v>1.5760000000000001</v>
      </c>
      <c r="I795" s="188"/>
      <c r="J795" s="189">
        <f>ROUND(I795*H795,2)</f>
        <v>0</v>
      </c>
      <c r="K795" s="185" t="s">
        <v>254</v>
      </c>
      <c r="L795" s="190"/>
      <c r="M795" s="191" t="s">
        <v>1</v>
      </c>
      <c r="N795" s="192" t="s">
        <v>52</v>
      </c>
      <c r="P795" s="147">
        <f>O795*H795</f>
        <v>0</v>
      </c>
      <c r="Q795" s="147">
        <v>2.4099999999999998E-3</v>
      </c>
      <c r="R795" s="147">
        <f>Q795*H795</f>
        <v>3.7981600000000001E-3</v>
      </c>
      <c r="S795" s="147">
        <v>0</v>
      </c>
      <c r="T795" s="148">
        <f>S795*H795</f>
        <v>0</v>
      </c>
      <c r="AR795" s="149" t="s">
        <v>295</v>
      </c>
      <c r="AT795" s="149" t="s">
        <v>472</v>
      </c>
      <c r="AU795" s="149" t="s">
        <v>96</v>
      </c>
      <c r="AY795" s="17" t="s">
        <v>219</v>
      </c>
      <c r="BE795" s="150">
        <f>IF(N795="základní",J795,0)</f>
        <v>0</v>
      </c>
      <c r="BF795" s="150">
        <f>IF(N795="snížená",J795,0)</f>
        <v>0</v>
      </c>
      <c r="BG795" s="150">
        <f>IF(N795="zákl. přenesená",J795,0)</f>
        <v>0</v>
      </c>
      <c r="BH795" s="150">
        <f>IF(N795="sníž. přenesená",J795,0)</f>
        <v>0</v>
      </c>
      <c r="BI795" s="150">
        <f>IF(N795="nulová",J795,0)</f>
        <v>0</v>
      </c>
      <c r="BJ795" s="17" t="s">
        <v>94</v>
      </c>
      <c r="BK795" s="150">
        <f>ROUND(I795*H795,2)</f>
        <v>0</v>
      </c>
      <c r="BL795" s="17" t="s">
        <v>226</v>
      </c>
      <c r="BM795" s="149" t="s">
        <v>2201</v>
      </c>
    </row>
    <row r="796" spans="2:65" s="12" customFormat="1" ht="11.25">
      <c r="B796" s="151"/>
      <c r="D796" s="152" t="s">
        <v>228</v>
      </c>
      <c r="E796" s="153" t="s">
        <v>1</v>
      </c>
      <c r="F796" s="154" t="s">
        <v>2202</v>
      </c>
      <c r="H796" s="153" t="s">
        <v>1</v>
      </c>
      <c r="I796" s="155"/>
      <c r="L796" s="151"/>
      <c r="M796" s="156"/>
      <c r="T796" s="157"/>
      <c r="AT796" s="153" t="s">
        <v>228</v>
      </c>
      <c r="AU796" s="153" t="s">
        <v>96</v>
      </c>
      <c r="AV796" s="12" t="s">
        <v>94</v>
      </c>
      <c r="AW796" s="12" t="s">
        <v>42</v>
      </c>
      <c r="AX796" s="12" t="s">
        <v>87</v>
      </c>
      <c r="AY796" s="153" t="s">
        <v>219</v>
      </c>
    </row>
    <row r="797" spans="2:65" s="14" customFormat="1" ht="11.25">
      <c r="B797" s="165"/>
      <c r="D797" s="152" t="s">
        <v>228</v>
      </c>
      <c r="E797" s="166" t="s">
        <v>1</v>
      </c>
      <c r="F797" s="167" t="s">
        <v>2203</v>
      </c>
      <c r="H797" s="168">
        <v>1.5760000000000001</v>
      </c>
      <c r="I797" s="169"/>
      <c r="L797" s="165"/>
      <c r="M797" s="170"/>
      <c r="T797" s="171"/>
      <c r="AT797" s="166" t="s">
        <v>228</v>
      </c>
      <c r="AU797" s="166" t="s">
        <v>96</v>
      </c>
      <c r="AV797" s="14" t="s">
        <v>96</v>
      </c>
      <c r="AW797" s="14" t="s">
        <v>42</v>
      </c>
      <c r="AX797" s="14" t="s">
        <v>87</v>
      </c>
      <c r="AY797" s="166" t="s">
        <v>219</v>
      </c>
    </row>
    <row r="798" spans="2:65" s="15" customFormat="1" ht="11.25">
      <c r="B798" s="172"/>
      <c r="D798" s="152" t="s">
        <v>228</v>
      </c>
      <c r="E798" s="173" t="s">
        <v>1</v>
      </c>
      <c r="F798" s="174" t="s">
        <v>262</v>
      </c>
      <c r="H798" s="175">
        <v>1.5760000000000001</v>
      </c>
      <c r="I798" s="176"/>
      <c r="L798" s="172"/>
      <c r="M798" s="177"/>
      <c r="T798" s="178"/>
      <c r="AT798" s="173" t="s">
        <v>228</v>
      </c>
      <c r="AU798" s="173" t="s">
        <v>96</v>
      </c>
      <c r="AV798" s="15" t="s">
        <v>226</v>
      </c>
      <c r="AW798" s="15" t="s">
        <v>42</v>
      </c>
      <c r="AX798" s="15" t="s">
        <v>94</v>
      </c>
      <c r="AY798" s="173" t="s">
        <v>219</v>
      </c>
    </row>
    <row r="799" spans="2:65" s="1" customFormat="1" ht="21.75" customHeight="1">
      <c r="B799" s="33"/>
      <c r="C799" s="138" t="s">
        <v>2204</v>
      </c>
      <c r="D799" s="138" t="s">
        <v>221</v>
      </c>
      <c r="E799" s="139" t="s">
        <v>2205</v>
      </c>
      <c r="F799" s="140" t="s">
        <v>2206</v>
      </c>
      <c r="G799" s="141" t="s">
        <v>382</v>
      </c>
      <c r="H799" s="142">
        <v>1</v>
      </c>
      <c r="I799" s="143"/>
      <c r="J799" s="144">
        <f>ROUND(I799*H799,2)</f>
        <v>0</v>
      </c>
      <c r="K799" s="140" t="s">
        <v>254</v>
      </c>
      <c r="L799" s="33"/>
      <c r="M799" s="145" t="s">
        <v>1</v>
      </c>
      <c r="N799" s="146" t="s">
        <v>52</v>
      </c>
      <c r="P799" s="147">
        <f>O799*H799</f>
        <v>0</v>
      </c>
      <c r="Q799" s="147">
        <v>0</v>
      </c>
      <c r="R799" s="147">
        <f>Q799*H799</f>
        <v>0</v>
      </c>
      <c r="S799" s="147">
        <v>0</v>
      </c>
      <c r="T799" s="148">
        <f>S799*H799</f>
        <v>0</v>
      </c>
      <c r="AR799" s="149" t="s">
        <v>226</v>
      </c>
      <c r="AT799" s="149" t="s">
        <v>221</v>
      </c>
      <c r="AU799" s="149" t="s">
        <v>96</v>
      </c>
      <c r="AY799" s="17" t="s">
        <v>219</v>
      </c>
      <c r="BE799" s="150">
        <f>IF(N799="základní",J799,0)</f>
        <v>0</v>
      </c>
      <c r="BF799" s="150">
        <f>IF(N799="snížená",J799,0)</f>
        <v>0</v>
      </c>
      <c r="BG799" s="150">
        <f>IF(N799="zákl. přenesená",J799,0)</f>
        <v>0</v>
      </c>
      <c r="BH799" s="150">
        <f>IF(N799="sníž. přenesená",J799,0)</f>
        <v>0</v>
      </c>
      <c r="BI799" s="150">
        <f>IF(N799="nulová",J799,0)</f>
        <v>0</v>
      </c>
      <c r="BJ799" s="17" t="s">
        <v>94</v>
      </c>
      <c r="BK799" s="150">
        <f>ROUND(I799*H799,2)</f>
        <v>0</v>
      </c>
      <c r="BL799" s="17" t="s">
        <v>226</v>
      </c>
      <c r="BM799" s="149" t="s">
        <v>2207</v>
      </c>
    </row>
    <row r="800" spans="2:65" s="1" customFormat="1" ht="11.25">
      <c r="B800" s="33"/>
      <c r="D800" s="179" t="s">
        <v>256</v>
      </c>
      <c r="F800" s="180" t="s">
        <v>2208</v>
      </c>
      <c r="I800" s="181"/>
      <c r="L800" s="33"/>
      <c r="M800" s="182"/>
      <c r="T800" s="57"/>
      <c r="AT800" s="17" t="s">
        <v>256</v>
      </c>
      <c r="AU800" s="17" t="s">
        <v>96</v>
      </c>
    </row>
    <row r="801" spans="2:65" s="12" customFormat="1" ht="11.25">
      <c r="B801" s="151"/>
      <c r="D801" s="152" t="s">
        <v>228</v>
      </c>
      <c r="E801" s="153" t="s">
        <v>1</v>
      </c>
      <c r="F801" s="154" t="s">
        <v>2209</v>
      </c>
      <c r="H801" s="153" t="s">
        <v>1</v>
      </c>
      <c r="I801" s="155"/>
      <c r="L801" s="151"/>
      <c r="M801" s="156"/>
      <c r="T801" s="157"/>
      <c r="AT801" s="153" t="s">
        <v>228</v>
      </c>
      <c r="AU801" s="153" t="s">
        <v>96</v>
      </c>
      <c r="AV801" s="12" t="s">
        <v>94</v>
      </c>
      <c r="AW801" s="12" t="s">
        <v>42</v>
      </c>
      <c r="AX801" s="12" t="s">
        <v>87</v>
      </c>
      <c r="AY801" s="153" t="s">
        <v>219</v>
      </c>
    </row>
    <row r="802" spans="2:65" s="14" customFormat="1" ht="11.25">
      <c r="B802" s="165"/>
      <c r="D802" s="152" t="s">
        <v>228</v>
      </c>
      <c r="E802" s="166" t="s">
        <v>1</v>
      </c>
      <c r="F802" s="167" t="s">
        <v>1593</v>
      </c>
      <c r="H802" s="168">
        <v>1</v>
      </c>
      <c r="I802" s="169"/>
      <c r="L802" s="165"/>
      <c r="M802" s="170"/>
      <c r="T802" s="171"/>
      <c r="AT802" s="166" t="s">
        <v>228</v>
      </c>
      <c r="AU802" s="166" t="s">
        <v>96</v>
      </c>
      <c r="AV802" s="14" t="s">
        <v>96</v>
      </c>
      <c r="AW802" s="14" t="s">
        <v>42</v>
      </c>
      <c r="AX802" s="14" t="s">
        <v>94</v>
      </c>
      <c r="AY802" s="166" t="s">
        <v>219</v>
      </c>
    </row>
    <row r="803" spans="2:65" s="1" customFormat="1" ht="16.5" customHeight="1">
      <c r="B803" s="33"/>
      <c r="C803" s="183" t="s">
        <v>2210</v>
      </c>
      <c r="D803" s="183" t="s">
        <v>472</v>
      </c>
      <c r="E803" s="184" t="s">
        <v>2211</v>
      </c>
      <c r="F803" s="185" t="s">
        <v>2212</v>
      </c>
      <c r="G803" s="186" t="s">
        <v>382</v>
      </c>
      <c r="H803" s="187">
        <v>1</v>
      </c>
      <c r="I803" s="188"/>
      <c r="J803" s="189">
        <f>ROUND(I803*H803,2)</f>
        <v>0</v>
      </c>
      <c r="K803" s="185" t="s">
        <v>254</v>
      </c>
      <c r="L803" s="190"/>
      <c r="M803" s="191" t="s">
        <v>1</v>
      </c>
      <c r="N803" s="192" t="s">
        <v>52</v>
      </c>
      <c r="P803" s="147">
        <f>O803*H803</f>
        <v>0</v>
      </c>
      <c r="Q803" s="147">
        <v>8.0000000000000004E-4</v>
      </c>
      <c r="R803" s="147">
        <f>Q803*H803</f>
        <v>8.0000000000000004E-4</v>
      </c>
      <c r="S803" s="147">
        <v>0</v>
      </c>
      <c r="T803" s="148">
        <f>S803*H803</f>
        <v>0</v>
      </c>
      <c r="AR803" s="149" t="s">
        <v>295</v>
      </c>
      <c r="AT803" s="149" t="s">
        <v>472</v>
      </c>
      <c r="AU803" s="149" t="s">
        <v>96</v>
      </c>
      <c r="AY803" s="17" t="s">
        <v>219</v>
      </c>
      <c r="BE803" s="150">
        <f>IF(N803="základní",J803,0)</f>
        <v>0</v>
      </c>
      <c r="BF803" s="150">
        <f>IF(N803="snížená",J803,0)</f>
        <v>0</v>
      </c>
      <c r="BG803" s="150">
        <f>IF(N803="zákl. přenesená",J803,0)</f>
        <v>0</v>
      </c>
      <c r="BH803" s="150">
        <f>IF(N803="sníž. přenesená",J803,0)</f>
        <v>0</v>
      </c>
      <c r="BI803" s="150">
        <f>IF(N803="nulová",J803,0)</f>
        <v>0</v>
      </c>
      <c r="BJ803" s="17" t="s">
        <v>94</v>
      </c>
      <c r="BK803" s="150">
        <f>ROUND(I803*H803,2)</f>
        <v>0</v>
      </c>
      <c r="BL803" s="17" t="s">
        <v>226</v>
      </c>
      <c r="BM803" s="149" t="s">
        <v>2213</v>
      </c>
    </row>
    <row r="804" spans="2:65" s="14" customFormat="1" ht="11.25">
      <c r="B804" s="165"/>
      <c r="D804" s="152" t="s">
        <v>228</v>
      </c>
      <c r="E804" s="166" t="s">
        <v>1</v>
      </c>
      <c r="F804" s="167" t="s">
        <v>1593</v>
      </c>
      <c r="H804" s="168">
        <v>1</v>
      </c>
      <c r="I804" s="169"/>
      <c r="L804" s="165"/>
      <c r="M804" s="170"/>
      <c r="T804" s="171"/>
      <c r="AT804" s="166" t="s">
        <v>228</v>
      </c>
      <c r="AU804" s="166" t="s">
        <v>96</v>
      </c>
      <c r="AV804" s="14" t="s">
        <v>96</v>
      </c>
      <c r="AW804" s="14" t="s">
        <v>42</v>
      </c>
      <c r="AX804" s="14" t="s">
        <v>94</v>
      </c>
      <c r="AY804" s="166" t="s">
        <v>219</v>
      </c>
    </row>
    <row r="805" spans="2:65" s="1" customFormat="1" ht="21.75" customHeight="1">
      <c r="B805" s="33"/>
      <c r="C805" s="138" t="s">
        <v>2214</v>
      </c>
      <c r="D805" s="138" t="s">
        <v>221</v>
      </c>
      <c r="E805" s="139" t="s">
        <v>2215</v>
      </c>
      <c r="F805" s="140" t="s">
        <v>2216</v>
      </c>
      <c r="G805" s="141" t="s">
        <v>382</v>
      </c>
      <c r="H805" s="142">
        <v>1</v>
      </c>
      <c r="I805" s="143"/>
      <c r="J805" s="144">
        <f>ROUND(I805*H805,2)</f>
        <v>0</v>
      </c>
      <c r="K805" s="140" t="s">
        <v>225</v>
      </c>
      <c r="L805" s="33"/>
      <c r="M805" s="145" t="s">
        <v>1</v>
      </c>
      <c r="N805" s="146" t="s">
        <v>52</v>
      </c>
      <c r="P805" s="147">
        <f>O805*H805</f>
        <v>0</v>
      </c>
      <c r="Q805" s="147">
        <v>0</v>
      </c>
      <c r="R805" s="147">
        <f>Q805*H805</f>
        <v>0</v>
      </c>
      <c r="S805" s="147">
        <v>0</v>
      </c>
      <c r="T805" s="148">
        <f>S805*H805</f>
        <v>0</v>
      </c>
      <c r="AR805" s="149" t="s">
        <v>226</v>
      </c>
      <c r="AT805" s="149" t="s">
        <v>221</v>
      </c>
      <c r="AU805" s="149" t="s">
        <v>96</v>
      </c>
      <c r="AY805" s="17" t="s">
        <v>219</v>
      </c>
      <c r="BE805" s="150">
        <f>IF(N805="základní",J805,0)</f>
        <v>0</v>
      </c>
      <c r="BF805" s="150">
        <f>IF(N805="snížená",J805,0)</f>
        <v>0</v>
      </c>
      <c r="BG805" s="150">
        <f>IF(N805="zákl. přenesená",J805,0)</f>
        <v>0</v>
      </c>
      <c r="BH805" s="150">
        <f>IF(N805="sníž. přenesená",J805,0)</f>
        <v>0</v>
      </c>
      <c r="BI805" s="150">
        <f>IF(N805="nulová",J805,0)</f>
        <v>0</v>
      </c>
      <c r="BJ805" s="17" t="s">
        <v>94</v>
      </c>
      <c r="BK805" s="150">
        <f>ROUND(I805*H805,2)</f>
        <v>0</v>
      </c>
      <c r="BL805" s="17" t="s">
        <v>226</v>
      </c>
      <c r="BM805" s="149" t="s">
        <v>2217</v>
      </c>
    </row>
    <row r="806" spans="2:65" s="12" customFormat="1" ht="11.25">
      <c r="B806" s="151"/>
      <c r="D806" s="152" t="s">
        <v>228</v>
      </c>
      <c r="E806" s="153" t="s">
        <v>1</v>
      </c>
      <c r="F806" s="154" t="s">
        <v>1687</v>
      </c>
      <c r="H806" s="153" t="s">
        <v>1</v>
      </c>
      <c r="I806" s="155"/>
      <c r="L806" s="151"/>
      <c r="M806" s="156"/>
      <c r="T806" s="157"/>
      <c r="AT806" s="153" t="s">
        <v>228</v>
      </c>
      <c r="AU806" s="153" t="s">
        <v>96</v>
      </c>
      <c r="AV806" s="12" t="s">
        <v>94</v>
      </c>
      <c r="AW806" s="12" t="s">
        <v>42</v>
      </c>
      <c r="AX806" s="12" t="s">
        <v>87</v>
      </c>
      <c r="AY806" s="153" t="s">
        <v>219</v>
      </c>
    </row>
    <row r="807" spans="2:65" s="14" customFormat="1" ht="11.25">
      <c r="B807" s="165"/>
      <c r="D807" s="152" t="s">
        <v>228</v>
      </c>
      <c r="E807" s="166" t="s">
        <v>1</v>
      </c>
      <c r="F807" s="167" t="s">
        <v>2218</v>
      </c>
      <c r="H807" s="168">
        <v>1</v>
      </c>
      <c r="I807" s="169"/>
      <c r="L807" s="165"/>
      <c r="M807" s="170"/>
      <c r="T807" s="171"/>
      <c r="AT807" s="166" t="s">
        <v>228</v>
      </c>
      <c r="AU807" s="166" t="s">
        <v>96</v>
      </c>
      <c r="AV807" s="14" t="s">
        <v>96</v>
      </c>
      <c r="AW807" s="14" t="s">
        <v>42</v>
      </c>
      <c r="AX807" s="14" t="s">
        <v>87</v>
      </c>
      <c r="AY807" s="166" t="s">
        <v>219</v>
      </c>
    </row>
    <row r="808" spans="2:65" s="13" customFormat="1" ht="11.25">
      <c r="B808" s="158"/>
      <c r="D808" s="152" t="s">
        <v>228</v>
      </c>
      <c r="E808" s="159" t="s">
        <v>1594</v>
      </c>
      <c r="F808" s="160" t="s">
        <v>242</v>
      </c>
      <c r="H808" s="161">
        <v>1</v>
      </c>
      <c r="I808" s="162"/>
      <c r="L808" s="158"/>
      <c r="M808" s="163"/>
      <c r="T808" s="164"/>
      <c r="AT808" s="159" t="s">
        <v>228</v>
      </c>
      <c r="AU808" s="159" t="s">
        <v>96</v>
      </c>
      <c r="AV808" s="13" t="s">
        <v>236</v>
      </c>
      <c r="AW808" s="13" t="s">
        <v>42</v>
      </c>
      <c r="AX808" s="13" t="s">
        <v>94</v>
      </c>
      <c r="AY808" s="159" t="s">
        <v>219</v>
      </c>
    </row>
    <row r="809" spans="2:65" s="1" customFormat="1" ht="16.5" customHeight="1">
      <c r="B809" s="33"/>
      <c r="C809" s="183" t="s">
        <v>2219</v>
      </c>
      <c r="D809" s="183" t="s">
        <v>472</v>
      </c>
      <c r="E809" s="184" t="s">
        <v>2220</v>
      </c>
      <c r="F809" s="185" t="s">
        <v>2221</v>
      </c>
      <c r="G809" s="186" t="s">
        <v>382</v>
      </c>
      <c r="H809" s="187">
        <v>1</v>
      </c>
      <c r="I809" s="188"/>
      <c r="J809" s="189">
        <f>ROUND(I809*H809,2)</f>
        <v>0</v>
      </c>
      <c r="K809" s="185" t="s">
        <v>254</v>
      </c>
      <c r="L809" s="190"/>
      <c r="M809" s="191" t="s">
        <v>1</v>
      </c>
      <c r="N809" s="192" t="s">
        <v>52</v>
      </c>
      <c r="P809" s="147">
        <f>O809*H809</f>
        <v>0</v>
      </c>
      <c r="Q809" s="147">
        <v>4.0000000000000002E-4</v>
      </c>
      <c r="R809" s="147">
        <f>Q809*H809</f>
        <v>4.0000000000000002E-4</v>
      </c>
      <c r="S809" s="147">
        <v>0</v>
      </c>
      <c r="T809" s="148">
        <f>S809*H809</f>
        <v>0</v>
      </c>
      <c r="AR809" s="149" t="s">
        <v>295</v>
      </c>
      <c r="AT809" s="149" t="s">
        <v>472</v>
      </c>
      <c r="AU809" s="149" t="s">
        <v>96</v>
      </c>
      <c r="AY809" s="17" t="s">
        <v>219</v>
      </c>
      <c r="BE809" s="150">
        <f>IF(N809="základní",J809,0)</f>
        <v>0</v>
      </c>
      <c r="BF809" s="150">
        <f>IF(N809="snížená",J809,0)</f>
        <v>0</v>
      </c>
      <c r="BG809" s="150">
        <f>IF(N809="zákl. přenesená",J809,0)</f>
        <v>0</v>
      </c>
      <c r="BH809" s="150">
        <f>IF(N809="sníž. přenesená",J809,0)</f>
        <v>0</v>
      </c>
      <c r="BI809" s="150">
        <f>IF(N809="nulová",J809,0)</f>
        <v>0</v>
      </c>
      <c r="BJ809" s="17" t="s">
        <v>94</v>
      </c>
      <c r="BK809" s="150">
        <f>ROUND(I809*H809,2)</f>
        <v>0</v>
      </c>
      <c r="BL809" s="17" t="s">
        <v>226</v>
      </c>
      <c r="BM809" s="149" t="s">
        <v>2222</v>
      </c>
    </row>
    <row r="810" spans="2:65" s="14" customFormat="1" ht="11.25">
      <c r="B810" s="165"/>
      <c r="D810" s="152" t="s">
        <v>228</v>
      </c>
      <c r="E810" s="166" t="s">
        <v>1</v>
      </c>
      <c r="F810" s="167" t="s">
        <v>1594</v>
      </c>
      <c r="H810" s="168">
        <v>1</v>
      </c>
      <c r="I810" s="169"/>
      <c r="L810" s="165"/>
      <c r="M810" s="170"/>
      <c r="T810" s="171"/>
      <c r="AT810" s="166" t="s">
        <v>228</v>
      </c>
      <c r="AU810" s="166" t="s">
        <v>96</v>
      </c>
      <c r="AV810" s="14" t="s">
        <v>96</v>
      </c>
      <c r="AW810" s="14" t="s">
        <v>42</v>
      </c>
      <c r="AX810" s="14" t="s">
        <v>94</v>
      </c>
      <c r="AY810" s="166" t="s">
        <v>219</v>
      </c>
    </row>
    <row r="811" spans="2:65" s="1" customFormat="1" ht="21.75" customHeight="1">
      <c r="B811" s="33"/>
      <c r="C811" s="138" t="s">
        <v>2223</v>
      </c>
      <c r="D811" s="138" t="s">
        <v>221</v>
      </c>
      <c r="E811" s="139" t="s">
        <v>2224</v>
      </c>
      <c r="F811" s="140" t="s">
        <v>2225</v>
      </c>
      <c r="G811" s="141" t="s">
        <v>382</v>
      </c>
      <c r="H811" s="142">
        <v>1</v>
      </c>
      <c r="I811" s="143"/>
      <c r="J811" s="144">
        <f>ROUND(I811*H811,2)</f>
        <v>0</v>
      </c>
      <c r="K811" s="140" t="s">
        <v>225</v>
      </c>
      <c r="L811" s="33"/>
      <c r="M811" s="145" t="s">
        <v>1</v>
      </c>
      <c r="N811" s="146" t="s">
        <v>52</v>
      </c>
      <c r="P811" s="147">
        <f>O811*H811</f>
        <v>0</v>
      </c>
      <c r="Q811" s="147">
        <v>8.0000000000000007E-5</v>
      </c>
      <c r="R811" s="147">
        <f>Q811*H811</f>
        <v>8.0000000000000007E-5</v>
      </c>
      <c r="S811" s="147">
        <v>0</v>
      </c>
      <c r="T811" s="148">
        <f>S811*H811</f>
        <v>0</v>
      </c>
      <c r="AR811" s="149" t="s">
        <v>226</v>
      </c>
      <c r="AT811" s="149" t="s">
        <v>221</v>
      </c>
      <c r="AU811" s="149" t="s">
        <v>96</v>
      </c>
      <c r="AY811" s="17" t="s">
        <v>219</v>
      </c>
      <c r="BE811" s="150">
        <f>IF(N811="základní",J811,0)</f>
        <v>0</v>
      </c>
      <c r="BF811" s="150">
        <f>IF(N811="snížená",J811,0)</f>
        <v>0</v>
      </c>
      <c r="BG811" s="150">
        <f>IF(N811="zákl. přenesená",J811,0)</f>
        <v>0</v>
      </c>
      <c r="BH811" s="150">
        <f>IF(N811="sníž. přenesená",J811,0)</f>
        <v>0</v>
      </c>
      <c r="BI811" s="150">
        <f>IF(N811="nulová",J811,0)</f>
        <v>0</v>
      </c>
      <c r="BJ811" s="17" t="s">
        <v>94</v>
      </c>
      <c r="BK811" s="150">
        <f>ROUND(I811*H811,2)</f>
        <v>0</v>
      </c>
      <c r="BL811" s="17" t="s">
        <v>226</v>
      </c>
      <c r="BM811" s="149" t="s">
        <v>2226</v>
      </c>
    </row>
    <row r="812" spans="2:65" s="12" customFormat="1" ht="11.25">
      <c r="B812" s="151"/>
      <c r="D812" s="152" t="s">
        <v>228</v>
      </c>
      <c r="E812" s="153" t="s">
        <v>1</v>
      </c>
      <c r="F812" s="154" t="s">
        <v>1687</v>
      </c>
      <c r="H812" s="153" t="s">
        <v>1</v>
      </c>
      <c r="I812" s="155"/>
      <c r="L812" s="151"/>
      <c r="M812" s="156"/>
      <c r="T812" s="157"/>
      <c r="AT812" s="153" t="s">
        <v>228</v>
      </c>
      <c r="AU812" s="153" t="s">
        <v>96</v>
      </c>
      <c r="AV812" s="12" t="s">
        <v>94</v>
      </c>
      <c r="AW812" s="12" t="s">
        <v>42</v>
      </c>
      <c r="AX812" s="12" t="s">
        <v>87</v>
      </c>
      <c r="AY812" s="153" t="s">
        <v>219</v>
      </c>
    </row>
    <row r="813" spans="2:65" s="14" customFormat="1" ht="11.25">
      <c r="B813" s="165"/>
      <c r="D813" s="152" t="s">
        <v>228</v>
      </c>
      <c r="E813" s="166" t="s">
        <v>1</v>
      </c>
      <c r="F813" s="167" t="s">
        <v>2227</v>
      </c>
      <c r="H813" s="168">
        <v>1</v>
      </c>
      <c r="I813" s="169"/>
      <c r="L813" s="165"/>
      <c r="M813" s="170"/>
      <c r="T813" s="171"/>
      <c r="AT813" s="166" t="s">
        <v>228</v>
      </c>
      <c r="AU813" s="166" t="s">
        <v>96</v>
      </c>
      <c r="AV813" s="14" t="s">
        <v>96</v>
      </c>
      <c r="AW813" s="14" t="s">
        <v>42</v>
      </c>
      <c r="AX813" s="14" t="s">
        <v>87</v>
      </c>
      <c r="AY813" s="166" t="s">
        <v>219</v>
      </c>
    </row>
    <row r="814" spans="2:65" s="13" customFormat="1" ht="11.25">
      <c r="B814" s="158"/>
      <c r="D814" s="152" t="s">
        <v>228</v>
      </c>
      <c r="E814" s="159" t="s">
        <v>1590</v>
      </c>
      <c r="F814" s="160" t="s">
        <v>242</v>
      </c>
      <c r="H814" s="161">
        <v>1</v>
      </c>
      <c r="I814" s="162"/>
      <c r="L814" s="158"/>
      <c r="M814" s="163"/>
      <c r="T814" s="164"/>
      <c r="AT814" s="159" t="s">
        <v>228</v>
      </c>
      <c r="AU814" s="159" t="s">
        <v>96</v>
      </c>
      <c r="AV814" s="13" t="s">
        <v>236</v>
      </c>
      <c r="AW814" s="13" t="s">
        <v>42</v>
      </c>
      <c r="AX814" s="13" t="s">
        <v>94</v>
      </c>
      <c r="AY814" s="159" t="s">
        <v>219</v>
      </c>
    </row>
    <row r="815" spans="2:65" s="1" customFormat="1" ht="16.5" customHeight="1">
      <c r="B815" s="33"/>
      <c r="C815" s="183" t="s">
        <v>2228</v>
      </c>
      <c r="D815" s="183" t="s">
        <v>472</v>
      </c>
      <c r="E815" s="184" t="s">
        <v>2229</v>
      </c>
      <c r="F815" s="185" t="s">
        <v>2230</v>
      </c>
      <c r="G815" s="186" t="s">
        <v>382</v>
      </c>
      <c r="H815" s="187">
        <v>1</v>
      </c>
      <c r="I815" s="188"/>
      <c r="J815" s="189">
        <f>ROUND(I815*H815,2)</f>
        <v>0</v>
      </c>
      <c r="K815" s="185" t="s">
        <v>254</v>
      </c>
      <c r="L815" s="190"/>
      <c r="M815" s="191" t="s">
        <v>1</v>
      </c>
      <c r="N815" s="192" t="s">
        <v>52</v>
      </c>
      <c r="P815" s="147">
        <f>O815*H815</f>
        <v>0</v>
      </c>
      <c r="Q815" s="147">
        <v>1.2999999999999999E-3</v>
      </c>
      <c r="R815" s="147">
        <f>Q815*H815</f>
        <v>1.2999999999999999E-3</v>
      </c>
      <c r="S815" s="147">
        <v>0</v>
      </c>
      <c r="T815" s="148">
        <f>S815*H815</f>
        <v>0</v>
      </c>
      <c r="AR815" s="149" t="s">
        <v>295</v>
      </c>
      <c r="AT815" s="149" t="s">
        <v>472</v>
      </c>
      <c r="AU815" s="149" t="s">
        <v>96</v>
      </c>
      <c r="AY815" s="17" t="s">
        <v>219</v>
      </c>
      <c r="BE815" s="150">
        <f>IF(N815="základní",J815,0)</f>
        <v>0</v>
      </c>
      <c r="BF815" s="150">
        <f>IF(N815="snížená",J815,0)</f>
        <v>0</v>
      </c>
      <c r="BG815" s="150">
        <f>IF(N815="zákl. přenesená",J815,0)</f>
        <v>0</v>
      </c>
      <c r="BH815" s="150">
        <f>IF(N815="sníž. přenesená",J815,0)</f>
        <v>0</v>
      </c>
      <c r="BI815" s="150">
        <f>IF(N815="nulová",J815,0)</f>
        <v>0</v>
      </c>
      <c r="BJ815" s="17" t="s">
        <v>94</v>
      </c>
      <c r="BK815" s="150">
        <f>ROUND(I815*H815,2)</f>
        <v>0</v>
      </c>
      <c r="BL815" s="17" t="s">
        <v>226</v>
      </c>
      <c r="BM815" s="149" t="s">
        <v>2231</v>
      </c>
    </row>
    <row r="816" spans="2:65" s="14" customFormat="1" ht="11.25">
      <c r="B816" s="165"/>
      <c r="D816" s="152" t="s">
        <v>228</v>
      </c>
      <c r="E816" s="166" t="s">
        <v>1</v>
      </c>
      <c r="F816" s="167" t="s">
        <v>1590</v>
      </c>
      <c r="H816" s="168">
        <v>1</v>
      </c>
      <c r="I816" s="169"/>
      <c r="L816" s="165"/>
      <c r="M816" s="170"/>
      <c r="T816" s="171"/>
      <c r="AT816" s="166" t="s">
        <v>228</v>
      </c>
      <c r="AU816" s="166" t="s">
        <v>96</v>
      </c>
      <c r="AV816" s="14" t="s">
        <v>96</v>
      </c>
      <c r="AW816" s="14" t="s">
        <v>42</v>
      </c>
      <c r="AX816" s="14" t="s">
        <v>94</v>
      </c>
      <c r="AY816" s="166" t="s">
        <v>219</v>
      </c>
    </row>
    <row r="817" spans="2:65" s="1" customFormat="1" ht="16.5" customHeight="1">
      <c r="B817" s="33"/>
      <c r="C817" s="138" t="s">
        <v>2232</v>
      </c>
      <c r="D817" s="138" t="s">
        <v>221</v>
      </c>
      <c r="E817" s="139" t="s">
        <v>2233</v>
      </c>
      <c r="F817" s="140" t="s">
        <v>2234</v>
      </c>
      <c r="G817" s="141" t="s">
        <v>382</v>
      </c>
      <c r="H817" s="142">
        <v>11</v>
      </c>
      <c r="I817" s="143"/>
      <c r="J817" s="144">
        <f>ROUND(I817*H817,2)</f>
        <v>0</v>
      </c>
      <c r="K817" s="140" t="s">
        <v>225</v>
      </c>
      <c r="L817" s="33"/>
      <c r="M817" s="145" t="s">
        <v>1</v>
      </c>
      <c r="N817" s="146" t="s">
        <v>52</v>
      </c>
      <c r="P817" s="147">
        <f>O817*H817</f>
        <v>0</v>
      </c>
      <c r="Q817" s="147">
        <v>0</v>
      </c>
      <c r="R817" s="147">
        <f>Q817*H817</f>
        <v>0</v>
      </c>
      <c r="S817" s="147">
        <v>0</v>
      </c>
      <c r="T817" s="148">
        <f>S817*H817</f>
        <v>0</v>
      </c>
      <c r="AR817" s="149" t="s">
        <v>226</v>
      </c>
      <c r="AT817" s="149" t="s">
        <v>221</v>
      </c>
      <c r="AU817" s="149" t="s">
        <v>96</v>
      </c>
      <c r="AY817" s="17" t="s">
        <v>219</v>
      </c>
      <c r="BE817" s="150">
        <f>IF(N817="základní",J817,0)</f>
        <v>0</v>
      </c>
      <c r="BF817" s="150">
        <f>IF(N817="snížená",J817,0)</f>
        <v>0</v>
      </c>
      <c r="BG817" s="150">
        <f>IF(N817="zákl. přenesená",J817,0)</f>
        <v>0</v>
      </c>
      <c r="BH817" s="150">
        <f>IF(N817="sníž. přenesená",J817,0)</f>
        <v>0</v>
      </c>
      <c r="BI817" s="150">
        <f>IF(N817="nulová",J817,0)</f>
        <v>0</v>
      </c>
      <c r="BJ817" s="17" t="s">
        <v>94</v>
      </c>
      <c r="BK817" s="150">
        <f>ROUND(I817*H817,2)</f>
        <v>0</v>
      </c>
      <c r="BL817" s="17" t="s">
        <v>226</v>
      </c>
      <c r="BM817" s="149" t="s">
        <v>2235</v>
      </c>
    </row>
    <row r="818" spans="2:65" s="12" customFormat="1" ht="11.25">
      <c r="B818" s="151"/>
      <c r="D818" s="152" t="s">
        <v>228</v>
      </c>
      <c r="E818" s="153" t="s">
        <v>1</v>
      </c>
      <c r="F818" s="154" t="s">
        <v>1687</v>
      </c>
      <c r="H818" s="153" t="s">
        <v>1</v>
      </c>
      <c r="I818" s="155"/>
      <c r="L818" s="151"/>
      <c r="M818" s="156"/>
      <c r="T818" s="157"/>
      <c r="AT818" s="153" t="s">
        <v>228</v>
      </c>
      <c r="AU818" s="153" t="s">
        <v>96</v>
      </c>
      <c r="AV818" s="12" t="s">
        <v>94</v>
      </c>
      <c r="AW818" s="12" t="s">
        <v>42</v>
      </c>
      <c r="AX818" s="12" t="s">
        <v>87</v>
      </c>
      <c r="AY818" s="153" t="s">
        <v>219</v>
      </c>
    </row>
    <row r="819" spans="2:65" s="14" customFormat="1" ht="11.25">
      <c r="B819" s="165"/>
      <c r="D819" s="152" t="s">
        <v>228</v>
      </c>
      <c r="E819" s="166" t="s">
        <v>1</v>
      </c>
      <c r="F819" s="167" t="s">
        <v>2236</v>
      </c>
      <c r="H819" s="168">
        <v>10.833</v>
      </c>
      <c r="I819" s="169"/>
      <c r="L819" s="165"/>
      <c r="M819" s="170"/>
      <c r="T819" s="171"/>
      <c r="AT819" s="166" t="s">
        <v>228</v>
      </c>
      <c r="AU819" s="166" t="s">
        <v>96</v>
      </c>
      <c r="AV819" s="14" t="s">
        <v>96</v>
      </c>
      <c r="AW819" s="14" t="s">
        <v>42</v>
      </c>
      <c r="AX819" s="14" t="s">
        <v>87</v>
      </c>
      <c r="AY819" s="166" t="s">
        <v>219</v>
      </c>
    </row>
    <row r="820" spans="2:65" s="14" customFormat="1" ht="11.25">
      <c r="B820" s="165"/>
      <c r="D820" s="152" t="s">
        <v>228</v>
      </c>
      <c r="E820" s="166" t="s">
        <v>1</v>
      </c>
      <c r="F820" s="167" t="s">
        <v>2237</v>
      </c>
      <c r="H820" s="168">
        <v>0.16700000000000001</v>
      </c>
      <c r="I820" s="169"/>
      <c r="L820" s="165"/>
      <c r="M820" s="170"/>
      <c r="T820" s="171"/>
      <c r="AT820" s="166" t="s">
        <v>228</v>
      </c>
      <c r="AU820" s="166" t="s">
        <v>96</v>
      </c>
      <c r="AV820" s="14" t="s">
        <v>96</v>
      </c>
      <c r="AW820" s="14" t="s">
        <v>42</v>
      </c>
      <c r="AX820" s="14" t="s">
        <v>87</v>
      </c>
      <c r="AY820" s="166" t="s">
        <v>219</v>
      </c>
    </row>
    <row r="821" spans="2:65" s="13" customFormat="1" ht="11.25">
      <c r="B821" s="158"/>
      <c r="D821" s="152" t="s">
        <v>228</v>
      </c>
      <c r="E821" s="159" t="s">
        <v>1567</v>
      </c>
      <c r="F821" s="160" t="s">
        <v>242</v>
      </c>
      <c r="H821" s="161">
        <v>11</v>
      </c>
      <c r="I821" s="162"/>
      <c r="L821" s="158"/>
      <c r="M821" s="163"/>
      <c r="T821" s="164"/>
      <c r="AT821" s="159" t="s">
        <v>228</v>
      </c>
      <c r="AU821" s="159" t="s">
        <v>96</v>
      </c>
      <c r="AV821" s="13" t="s">
        <v>236</v>
      </c>
      <c r="AW821" s="13" t="s">
        <v>42</v>
      </c>
      <c r="AX821" s="13" t="s">
        <v>94</v>
      </c>
      <c r="AY821" s="159" t="s">
        <v>219</v>
      </c>
    </row>
    <row r="822" spans="2:65" s="1" customFormat="1" ht="16.5" customHeight="1">
      <c r="B822" s="33"/>
      <c r="C822" s="183" t="s">
        <v>2238</v>
      </c>
      <c r="D822" s="183" t="s">
        <v>472</v>
      </c>
      <c r="E822" s="184" t="s">
        <v>2239</v>
      </c>
      <c r="F822" s="185" t="s">
        <v>2240</v>
      </c>
      <c r="G822" s="186" t="s">
        <v>382</v>
      </c>
      <c r="H822" s="187">
        <v>11</v>
      </c>
      <c r="I822" s="188"/>
      <c r="J822" s="189">
        <f>ROUND(I822*H822,2)</f>
        <v>0</v>
      </c>
      <c r="K822" s="185" t="s">
        <v>254</v>
      </c>
      <c r="L822" s="190"/>
      <c r="M822" s="191" t="s">
        <v>1</v>
      </c>
      <c r="N822" s="192" t="s">
        <v>52</v>
      </c>
      <c r="P822" s="147">
        <f>O822*H822</f>
        <v>0</v>
      </c>
      <c r="Q822" s="147">
        <v>4.0000000000000002E-4</v>
      </c>
      <c r="R822" s="147">
        <f>Q822*H822</f>
        <v>4.4000000000000003E-3</v>
      </c>
      <c r="S822" s="147">
        <v>0</v>
      </c>
      <c r="T822" s="148">
        <f>S822*H822</f>
        <v>0</v>
      </c>
      <c r="AR822" s="149" t="s">
        <v>295</v>
      </c>
      <c r="AT822" s="149" t="s">
        <v>472</v>
      </c>
      <c r="AU822" s="149" t="s">
        <v>96</v>
      </c>
      <c r="AY822" s="17" t="s">
        <v>219</v>
      </c>
      <c r="BE822" s="150">
        <f>IF(N822="základní",J822,0)</f>
        <v>0</v>
      </c>
      <c r="BF822" s="150">
        <f>IF(N822="snížená",J822,0)</f>
        <v>0</v>
      </c>
      <c r="BG822" s="150">
        <f>IF(N822="zákl. přenesená",J822,0)</f>
        <v>0</v>
      </c>
      <c r="BH822" s="150">
        <f>IF(N822="sníž. přenesená",J822,0)</f>
        <v>0</v>
      </c>
      <c r="BI822" s="150">
        <f>IF(N822="nulová",J822,0)</f>
        <v>0</v>
      </c>
      <c r="BJ822" s="17" t="s">
        <v>94</v>
      </c>
      <c r="BK822" s="150">
        <f>ROUND(I822*H822,2)</f>
        <v>0</v>
      </c>
      <c r="BL822" s="17" t="s">
        <v>226</v>
      </c>
      <c r="BM822" s="149" t="s">
        <v>2241</v>
      </c>
    </row>
    <row r="823" spans="2:65" s="14" customFormat="1" ht="11.25">
      <c r="B823" s="165"/>
      <c r="D823" s="152" t="s">
        <v>228</v>
      </c>
      <c r="E823" s="166" t="s">
        <v>1</v>
      </c>
      <c r="F823" s="167" t="s">
        <v>1567</v>
      </c>
      <c r="H823" s="168">
        <v>11</v>
      </c>
      <c r="I823" s="169"/>
      <c r="L823" s="165"/>
      <c r="M823" s="170"/>
      <c r="T823" s="171"/>
      <c r="AT823" s="166" t="s">
        <v>228</v>
      </c>
      <c r="AU823" s="166" t="s">
        <v>96</v>
      </c>
      <c r="AV823" s="14" t="s">
        <v>96</v>
      </c>
      <c r="AW823" s="14" t="s">
        <v>42</v>
      </c>
      <c r="AX823" s="14" t="s">
        <v>94</v>
      </c>
      <c r="AY823" s="166" t="s">
        <v>219</v>
      </c>
    </row>
    <row r="824" spans="2:65" s="1" customFormat="1" ht="16.5" customHeight="1">
      <c r="B824" s="33"/>
      <c r="C824" s="138" t="s">
        <v>2242</v>
      </c>
      <c r="D824" s="138" t="s">
        <v>221</v>
      </c>
      <c r="E824" s="139" t="s">
        <v>2243</v>
      </c>
      <c r="F824" s="140" t="s">
        <v>2244</v>
      </c>
      <c r="G824" s="141" t="s">
        <v>382</v>
      </c>
      <c r="H824" s="142">
        <v>1</v>
      </c>
      <c r="I824" s="143"/>
      <c r="J824" s="144">
        <f>ROUND(I824*H824,2)</f>
        <v>0</v>
      </c>
      <c r="K824" s="140" t="s">
        <v>254</v>
      </c>
      <c r="L824" s="33"/>
      <c r="M824" s="145" t="s">
        <v>1</v>
      </c>
      <c r="N824" s="146" t="s">
        <v>52</v>
      </c>
      <c r="P824" s="147">
        <f>O824*H824</f>
        <v>0</v>
      </c>
      <c r="Q824" s="147">
        <v>3.0000000000000001E-5</v>
      </c>
      <c r="R824" s="147">
        <f>Q824*H824</f>
        <v>3.0000000000000001E-5</v>
      </c>
      <c r="S824" s="147">
        <v>0</v>
      </c>
      <c r="T824" s="148">
        <f>S824*H824</f>
        <v>0</v>
      </c>
      <c r="AR824" s="149" t="s">
        <v>226</v>
      </c>
      <c r="AT824" s="149" t="s">
        <v>221</v>
      </c>
      <c r="AU824" s="149" t="s">
        <v>96</v>
      </c>
      <c r="AY824" s="17" t="s">
        <v>219</v>
      </c>
      <c r="BE824" s="150">
        <f>IF(N824="základní",J824,0)</f>
        <v>0</v>
      </c>
      <c r="BF824" s="150">
        <f>IF(N824="snížená",J824,0)</f>
        <v>0</v>
      </c>
      <c r="BG824" s="150">
        <f>IF(N824="zákl. přenesená",J824,0)</f>
        <v>0</v>
      </c>
      <c r="BH824" s="150">
        <f>IF(N824="sníž. přenesená",J824,0)</f>
        <v>0</v>
      </c>
      <c r="BI824" s="150">
        <f>IF(N824="nulová",J824,0)</f>
        <v>0</v>
      </c>
      <c r="BJ824" s="17" t="s">
        <v>94</v>
      </c>
      <c r="BK824" s="150">
        <f>ROUND(I824*H824,2)</f>
        <v>0</v>
      </c>
      <c r="BL824" s="17" t="s">
        <v>226</v>
      </c>
      <c r="BM824" s="149" t="s">
        <v>2245</v>
      </c>
    </row>
    <row r="825" spans="2:65" s="1" customFormat="1" ht="11.25">
      <c r="B825" s="33"/>
      <c r="D825" s="179" t="s">
        <v>256</v>
      </c>
      <c r="F825" s="180" t="s">
        <v>2246</v>
      </c>
      <c r="I825" s="181"/>
      <c r="L825" s="33"/>
      <c r="M825" s="182"/>
      <c r="T825" s="57"/>
      <c r="AT825" s="17" t="s">
        <v>256</v>
      </c>
      <c r="AU825" s="17" t="s">
        <v>96</v>
      </c>
    </row>
    <row r="826" spans="2:65" s="12" customFormat="1" ht="11.25">
      <c r="B826" s="151"/>
      <c r="D826" s="152" t="s">
        <v>228</v>
      </c>
      <c r="E826" s="153" t="s">
        <v>1</v>
      </c>
      <c r="F826" s="154" t="s">
        <v>2247</v>
      </c>
      <c r="H826" s="153" t="s">
        <v>1</v>
      </c>
      <c r="I826" s="155"/>
      <c r="L826" s="151"/>
      <c r="M826" s="156"/>
      <c r="T826" s="157"/>
      <c r="AT826" s="153" t="s">
        <v>228</v>
      </c>
      <c r="AU826" s="153" t="s">
        <v>96</v>
      </c>
      <c r="AV826" s="12" t="s">
        <v>94</v>
      </c>
      <c r="AW826" s="12" t="s">
        <v>42</v>
      </c>
      <c r="AX826" s="12" t="s">
        <v>87</v>
      </c>
      <c r="AY826" s="153" t="s">
        <v>219</v>
      </c>
    </row>
    <row r="827" spans="2:65" s="14" customFormat="1" ht="11.25">
      <c r="B827" s="165"/>
      <c r="D827" s="152" t="s">
        <v>228</v>
      </c>
      <c r="E827" s="166" t="s">
        <v>1</v>
      </c>
      <c r="F827" s="167" t="s">
        <v>2248</v>
      </c>
      <c r="H827" s="168">
        <v>1</v>
      </c>
      <c r="I827" s="169"/>
      <c r="L827" s="165"/>
      <c r="M827" s="170"/>
      <c r="T827" s="171"/>
      <c r="AT827" s="166" t="s">
        <v>228</v>
      </c>
      <c r="AU827" s="166" t="s">
        <v>96</v>
      </c>
      <c r="AV827" s="14" t="s">
        <v>96</v>
      </c>
      <c r="AW827" s="14" t="s">
        <v>42</v>
      </c>
      <c r="AX827" s="14" t="s">
        <v>87</v>
      </c>
      <c r="AY827" s="166" t="s">
        <v>219</v>
      </c>
    </row>
    <row r="828" spans="2:65" s="13" customFormat="1" ht="11.25">
      <c r="B828" s="158"/>
      <c r="D828" s="152" t="s">
        <v>228</v>
      </c>
      <c r="E828" s="159" t="s">
        <v>1557</v>
      </c>
      <c r="F828" s="160" t="s">
        <v>242</v>
      </c>
      <c r="H828" s="161">
        <v>1</v>
      </c>
      <c r="I828" s="162"/>
      <c r="L828" s="158"/>
      <c r="M828" s="163"/>
      <c r="T828" s="164"/>
      <c r="AT828" s="159" t="s">
        <v>228</v>
      </c>
      <c r="AU828" s="159" t="s">
        <v>96</v>
      </c>
      <c r="AV828" s="13" t="s">
        <v>236</v>
      </c>
      <c r="AW828" s="13" t="s">
        <v>42</v>
      </c>
      <c r="AX828" s="13" t="s">
        <v>87</v>
      </c>
      <c r="AY828" s="159" t="s">
        <v>219</v>
      </c>
    </row>
    <row r="829" spans="2:65" s="15" customFormat="1" ht="11.25">
      <c r="B829" s="172"/>
      <c r="D829" s="152" t="s">
        <v>228</v>
      </c>
      <c r="E829" s="173" t="s">
        <v>1</v>
      </c>
      <c r="F829" s="174" t="s">
        <v>262</v>
      </c>
      <c r="H829" s="175">
        <v>1</v>
      </c>
      <c r="I829" s="176"/>
      <c r="L829" s="172"/>
      <c r="M829" s="177"/>
      <c r="T829" s="178"/>
      <c r="AT829" s="173" t="s">
        <v>228</v>
      </c>
      <c r="AU829" s="173" t="s">
        <v>96</v>
      </c>
      <c r="AV829" s="15" t="s">
        <v>226</v>
      </c>
      <c r="AW829" s="15" t="s">
        <v>42</v>
      </c>
      <c r="AX829" s="15" t="s">
        <v>94</v>
      </c>
      <c r="AY829" s="173" t="s">
        <v>219</v>
      </c>
    </row>
    <row r="830" spans="2:65" s="1" customFormat="1" ht="24.2" customHeight="1">
      <c r="B830" s="33"/>
      <c r="C830" s="183" t="s">
        <v>2249</v>
      </c>
      <c r="D830" s="183" t="s">
        <v>472</v>
      </c>
      <c r="E830" s="184" t="s">
        <v>2250</v>
      </c>
      <c r="F830" s="185" t="s">
        <v>2251</v>
      </c>
      <c r="G830" s="186" t="s">
        <v>382</v>
      </c>
      <c r="H830" s="187">
        <v>1</v>
      </c>
      <c r="I830" s="188"/>
      <c r="J830" s="189">
        <f>ROUND(I830*H830,2)</f>
        <v>0</v>
      </c>
      <c r="K830" s="185" t="s">
        <v>225</v>
      </c>
      <c r="L830" s="190"/>
      <c r="M830" s="191" t="s">
        <v>1</v>
      </c>
      <c r="N830" s="192" t="s">
        <v>52</v>
      </c>
      <c r="P830" s="147">
        <f>O830*H830</f>
        <v>0</v>
      </c>
      <c r="Q830" s="147">
        <v>3.5000000000000001E-3</v>
      </c>
      <c r="R830" s="147">
        <f>Q830*H830</f>
        <v>3.5000000000000001E-3</v>
      </c>
      <c r="S830" s="147">
        <v>0</v>
      </c>
      <c r="T830" s="148">
        <f>S830*H830</f>
        <v>0</v>
      </c>
      <c r="AR830" s="149" t="s">
        <v>295</v>
      </c>
      <c r="AT830" s="149" t="s">
        <v>472</v>
      </c>
      <c r="AU830" s="149" t="s">
        <v>96</v>
      </c>
      <c r="AY830" s="17" t="s">
        <v>219</v>
      </c>
      <c r="BE830" s="150">
        <f>IF(N830="základní",J830,0)</f>
        <v>0</v>
      </c>
      <c r="BF830" s="150">
        <f>IF(N830="snížená",J830,0)</f>
        <v>0</v>
      </c>
      <c r="BG830" s="150">
        <f>IF(N830="zákl. přenesená",J830,0)</f>
        <v>0</v>
      </c>
      <c r="BH830" s="150">
        <f>IF(N830="sníž. přenesená",J830,0)</f>
        <v>0</v>
      </c>
      <c r="BI830" s="150">
        <f>IF(N830="nulová",J830,0)</f>
        <v>0</v>
      </c>
      <c r="BJ830" s="17" t="s">
        <v>94</v>
      </c>
      <c r="BK830" s="150">
        <f>ROUND(I830*H830,2)</f>
        <v>0</v>
      </c>
      <c r="BL830" s="17" t="s">
        <v>226</v>
      </c>
      <c r="BM830" s="149" t="s">
        <v>2252</v>
      </c>
    </row>
    <row r="831" spans="2:65" s="12" customFormat="1" ht="11.25">
      <c r="B831" s="151"/>
      <c r="D831" s="152" t="s">
        <v>228</v>
      </c>
      <c r="E831" s="153" t="s">
        <v>1</v>
      </c>
      <c r="F831" s="154" t="s">
        <v>2253</v>
      </c>
      <c r="H831" s="153" t="s">
        <v>1</v>
      </c>
      <c r="I831" s="155"/>
      <c r="L831" s="151"/>
      <c r="M831" s="156"/>
      <c r="T831" s="157"/>
      <c r="AT831" s="153" t="s">
        <v>228</v>
      </c>
      <c r="AU831" s="153" t="s">
        <v>96</v>
      </c>
      <c r="AV831" s="12" t="s">
        <v>94</v>
      </c>
      <c r="AW831" s="12" t="s">
        <v>42</v>
      </c>
      <c r="AX831" s="12" t="s">
        <v>87</v>
      </c>
      <c r="AY831" s="153" t="s">
        <v>219</v>
      </c>
    </row>
    <row r="832" spans="2:65" s="14" customFormat="1" ht="11.25">
      <c r="B832" s="165"/>
      <c r="D832" s="152" t="s">
        <v>228</v>
      </c>
      <c r="E832" s="166" t="s">
        <v>1</v>
      </c>
      <c r="F832" s="167" t="s">
        <v>1557</v>
      </c>
      <c r="H832" s="168">
        <v>1</v>
      </c>
      <c r="I832" s="169"/>
      <c r="L832" s="165"/>
      <c r="M832" s="170"/>
      <c r="T832" s="171"/>
      <c r="AT832" s="166" t="s">
        <v>228</v>
      </c>
      <c r="AU832" s="166" t="s">
        <v>96</v>
      </c>
      <c r="AV832" s="14" t="s">
        <v>96</v>
      </c>
      <c r="AW832" s="14" t="s">
        <v>42</v>
      </c>
      <c r="AX832" s="14" t="s">
        <v>94</v>
      </c>
      <c r="AY832" s="166" t="s">
        <v>219</v>
      </c>
    </row>
    <row r="833" spans="2:65" s="1" customFormat="1" ht="16.5" customHeight="1">
      <c r="B833" s="33"/>
      <c r="C833" s="183" t="s">
        <v>2254</v>
      </c>
      <c r="D833" s="183" t="s">
        <v>472</v>
      </c>
      <c r="E833" s="184" t="s">
        <v>2255</v>
      </c>
      <c r="F833" s="185" t="s">
        <v>2256</v>
      </c>
      <c r="G833" s="186" t="s">
        <v>382</v>
      </c>
      <c r="H833" s="187">
        <v>1</v>
      </c>
      <c r="I833" s="188"/>
      <c r="J833" s="189">
        <f>ROUND(I833*H833,2)</f>
        <v>0</v>
      </c>
      <c r="K833" s="185" t="s">
        <v>254</v>
      </c>
      <c r="L833" s="190"/>
      <c r="M833" s="191" t="s">
        <v>1</v>
      </c>
      <c r="N833" s="192" t="s">
        <v>52</v>
      </c>
      <c r="P833" s="147">
        <f>O833*H833</f>
        <v>0</v>
      </c>
      <c r="Q833" s="147">
        <v>5.0000000000000001E-4</v>
      </c>
      <c r="R833" s="147">
        <f>Q833*H833</f>
        <v>5.0000000000000001E-4</v>
      </c>
      <c r="S833" s="147">
        <v>0</v>
      </c>
      <c r="T833" s="148">
        <f>S833*H833</f>
        <v>0</v>
      </c>
      <c r="AR833" s="149" t="s">
        <v>295</v>
      </c>
      <c r="AT833" s="149" t="s">
        <v>472</v>
      </c>
      <c r="AU833" s="149" t="s">
        <v>96</v>
      </c>
      <c r="AY833" s="17" t="s">
        <v>219</v>
      </c>
      <c r="BE833" s="150">
        <f>IF(N833="základní",J833,0)</f>
        <v>0</v>
      </c>
      <c r="BF833" s="150">
        <f>IF(N833="snížená",J833,0)</f>
        <v>0</v>
      </c>
      <c r="BG833" s="150">
        <f>IF(N833="zákl. přenesená",J833,0)</f>
        <v>0</v>
      </c>
      <c r="BH833" s="150">
        <f>IF(N833="sníž. přenesená",J833,0)</f>
        <v>0</v>
      </c>
      <c r="BI833" s="150">
        <f>IF(N833="nulová",J833,0)</f>
        <v>0</v>
      </c>
      <c r="BJ833" s="17" t="s">
        <v>94</v>
      </c>
      <c r="BK833" s="150">
        <f>ROUND(I833*H833,2)</f>
        <v>0</v>
      </c>
      <c r="BL833" s="17" t="s">
        <v>226</v>
      </c>
      <c r="BM833" s="149" t="s">
        <v>2257</v>
      </c>
    </row>
    <row r="834" spans="2:65" s="14" customFormat="1" ht="11.25">
      <c r="B834" s="165"/>
      <c r="D834" s="152" t="s">
        <v>228</v>
      </c>
      <c r="E834" s="166" t="s">
        <v>1</v>
      </c>
      <c r="F834" s="167" t="s">
        <v>1557</v>
      </c>
      <c r="H834" s="168">
        <v>1</v>
      </c>
      <c r="I834" s="169"/>
      <c r="L834" s="165"/>
      <c r="M834" s="170"/>
      <c r="T834" s="171"/>
      <c r="AT834" s="166" t="s">
        <v>228</v>
      </c>
      <c r="AU834" s="166" t="s">
        <v>96</v>
      </c>
      <c r="AV834" s="14" t="s">
        <v>96</v>
      </c>
      <c r="AW834" s="14" t="s">
        <v>42</v>
      </c>
      <c r="AX834" s="14" t="s">
        <v>94</v>
      </c>
      <c r="AY834" s="166" t="s">
        <v>219</v>
      </c>
    </row>
    <row r="835" spans="2:65" s="1" customFormat="1" ht="16.5" customHeight="1">
      <c r="B835" s="33"/>
      <c r="C835" s="138" t="s">
        <v>2258</v>
      </c>
      <c r="D835" s="138" t="s">
        <v>221</v>
      </c>
      <c r="E835" s="139" t="s">
        <v>2259</v>
      </c>
      <c r="F835" s="140" t="s">
        <v>2260</v>
      </c>
      <c r="G835" s="141" t="s">
        <v>272</v>
      </c>
      <c r="H835" s="142">
        <v>0.35599999999999998</v>
      </c>
      <c r="I835" s="143"/>
      <c r="J835" s="144">
        <f>ROUND(I835*H835,2)</f>
        <v>0</v>
      </c>
      <c r="K835" s="140" t="s">
        <v>254</v>
      </c>
      <c r="L835" s="33"/>
      <c r="M835" s="145" t="s">
        <v>1</v>
      </c>
      <c r="N835" s="146" t="s">
        <v>52</v>
      </c>
      <c r="P835" s="147">
        <f>O835*H835</f>
        <v>0</v>
      </c>
      <c r="Q835" s="147">
        <v>0</v>
      </c>
      <c r="R835" s="147">
        <f>Q835*H835</f>
        <v>0</v>
      </c>
      <c r="S835" s="147">
        <v>1.92</v>
      </c>
      <c r="T835" s="148">
        <f>S835*H835</f>
        <v>0.68351999999999991</v>
      </c>
      <c r="AR835" s="149" t="s">
        <v>226</v>
      </c>
      <c r="AT835" s="149" t="s">
        <v>221</v>
      </c>
      <c r="AU835" s="149" t="s">
        <v>96</v>
      </c>
      <c r="AY835" s="17" t="s">
        <v>219</v>
      </c>
      <c r="BE835" s="150">
        <f>IF(N835="základní",J835,0)</f>
        <v>0</v>
      </c>
      <c r="BF835" s="150">
        <f>IF(N835="snížená",J835,0)</f>
        <v>0</v>
      </c>
      <c r="BG835" s="150">
        <f>IF(N835="zákl. přenesená",J835,0)</f>
        <v>0</v>
      </c>
      <c r="BH835" s="150">
        <f>IF(N835="sníž. přenesená",J835,0)</f>
        <v>0</v>
      </c>
      <c r="BI835" s="150">
        <f>IF(N835="nulová",J835,0)</f>
        <v>0</v>
      </c>
      <c r="BJ835" s="17" t="s">
        <v>94</v>
      </c>
      <c r="BK835" s="150">
        <f>ROUND(I835*H835,2)</f>
        <v>0</v>
      </c>
      <c r="BL835" s="17" t="s">
        <v>226</v>
      </c>
      <c r="BM835" s="149" t="s">
        <v>2261</v>
      </c>
    </row>
    <row r="836" spans="2:65" s="1" customFormat="1" ht="11.25">
      <c r="B836" s="33"/>
      <c r="D836" s="179" t="s">
        <v>256</v>
      </c>
      <c r="F836" s="180" t="s">
        <v>2262</v>
      </c>
      <c r="I836" s="181"/>
      <c r="L836" s="33"/>
      <c r="M836" s="182"/>
      <c r="T836" s="57"/>
      <c r="AT836" s="17" t="s">
        <v>256</v>
      </c>
      <c r="AU836" s="17" t="s">
        <v>96</v>
      </c>
    </row>
    <row r="837" spans="2:65" s="12" customFormat="1" ht="11.25">
      <c r="B837" s="151"/>
      <c r="D837" s="152" t="s">
        <v>228</v>
      </c>
      <c r="E837" s="153" t="s">
        <v>1</v>
      </c>
      <c r="F837" s="154" t="s">
        <v>2263</v>
      </c>
      <c r="H837" s="153" t="s">
        <v>1</v>
      </c>
      <c r="I837" s="155"/>
      <c r="L837" s="151"/>
      <c r="M837" s="156"/>
      <c r="T837" s="157"/>
      <c r="AT837" s="153" t="s">
        <v>228</v>
      </c>
      <c r="AU837" s="153" t="s">
        <v>96</v>
      </c>
      <c r="AV837" s="12" t="s">
        <v>94</v>
      </c>
      <c r="AW837" s="12" t="s">
        <v>42</v>
      </c>
      <c r="AX837" s="12" t="s">
        <v>87</v>
      </c>
      <c r="AY837" s="153" t="s">
        <v>219</v>
      </c>
    </row>
    <row r="838" spans="2:65" s="12" customFormat="1" ht="11.25">
      <c r="B838" s="151"/>
      <c r="D838" s="152" t="s">
        <v>228</v>
      </c>
      <c r="E838" s="153" t="s">
        <v>1</v>
      </c>
      <c r="F838" s="154" t="s">
        <v>2189</v>
      </c>
      <c r="H838" s="153" t="s">
        <v>1</v>
      </c>
      <c r="I838" s="155"/>
      <c r="L838" s="151"/>
      <c r="M838" s="156"/>
      <c r="T838" s="157"/>
      <c r="AT838" s="153" t="s">
        <v>228</v>
      </c>
      <c r="AU838" s="153" t="s">
        <v>96</v>
      </c>
      <c r="AV838" s="12" t="s">
        <v>94</v>
      </c>
      <c r="AW838" s="12" t="s">
        <v>42</v>
      </c>
      <c r="AX838" s="12" t="s">
        <v>87</v>
      </c>
      <c r="AY838" s="153" t="s">
        <v>219</v>
      </c>
    </row>
    <row r="839" spans="2:65" s="14" customFormat="1" ht="11.25">
      <c r="B839" s="165"/>
      <c r="D839" s="152" t="s">
        <v>228</v>
      </c>
      <c r="E839" s="166" t="s">
        <v>1</v>
      </c>
      <c r="F839" s="167" t="s">
        <v>2264</v>
      </c>
      <c r="H839" s="168">
        <v>0.35599999999999998</v>
      </c>
      <c r="I839" s="169"/>
      <c r="L839" s="165"/>
      <c r="M839" s="170"/>
      <c r="T839" s="171"/>
      <c r="AT839" s="166" t="s">
        <v>228</v>
      </c>
      <c r="AU839" s="166" t="s">
        <v>96</v>
      </c>
      <c r="AV839" s="14" t="s">
        <v>96</v>
      </c>
      <c r="AW839" s="14" t="s">
        <v>42</v>
      </c>
      <c r="AX839" s="14" t="s">
        <v>87</v>
      </c>
      <c r="AY839" s="166" t="s">
        <v>219</v>
      </c>
    </row>
    <row r="840" spans="2:65" s="15" customFormat="1" ht="11.25">
      <c r="B840" s="172"/>
      <c r="D840" s="152" t="s">
        <v>228</v>
      </c>
      <c r="E840" s="173" t="s">
        <v>2265</v>
      </c>
      <c r="F840" s="174" t="s">
        <v>262</v>
      </c>
      <c r="H840" s="175">
        <v>0.35599999999999998</v>
      </c>
      <c r="I840" s="176"/>
      <c r="L840" s="172"/>
      <c r="M840" s="177"/>
      <c r="T840" s="178"/>
      <c r="AT840" s="173" t="s">
        <v>228</v>
      </c>
      <c r="AU840" s="173" t="s">
        <v>96</v>
      </c>
      <c r="AV840" s="15" t="s">
        <v>226</v>
      </c>
      <c r="AW840" s="15" t="s">
        <v>42</v>
      </c>
      <c r="AX840" s="15" t="s">
        <v>94</v>
      </c>
      <c r="AY840" s="173" t="s">
        <v>219</v>
      </c>
    </row>
    <row r="841" spans="2:65" s="1" customFormat="1" ht="16.5" customHeight="1">
      <c r="B841" s="33"/>
      <c r="C841" s="138" t="s">
        <v>2266</v>
      </c>
      <c r="D841" s="138" t="s">
        <v>221</v>
      </c>
      <c r="E841" s="139" t="s">
        <v>2267</v>
      </c>
      <c r="F841" s="140" t="s">
        <v>2268</v>
      </c>
      <c r="G841" s="141" t="s">
        <v>2269</v>
      </c>
      <c r="H841" s="142">
        <v>1</v>
      </c>
      <c r="I841" s="143"/>
      <c r="J841" s="144">
        <f>ROUND(I841*H841,2)</f>
        <v>0</v>
      </c>
      <c r="K841" s="140" t="s">
        <v>254</v>
      </c>
      <c r="L841" s="33"/>
      <c r="M841" s="145" t="s">
        <v>1</v>
      </c>
      <c r="N841" s="146" t="s">
        <v>52</v>
      </c>
      <c r="P841" s="147">
        <f>O841*H841</f>
        <v>0</v>
      </c>
      <c r="Q841" s="147">
        <v>1E-4</v>
      </c>
      <c r="R841" s="147">
        <f>Q841*H841</f>
        <v>1E-4</v>
      </c>
      <c r="S841" s="147">
        <v>0</v>
      </c>
      <c r="T841" s="148">
        <f>S841*H841</f>
        <v>0</v>
      </c>
      <c r="AR841" s="149" t="s">
        <v>226</v>
      </c>
      <c r="AT841" s="149" t="s">
        <v>221</v>
      </c>
      <c r="AU841" s="149" t="s">
        <v>96</v>
      </c>
      <c r="AY841" s="17" t="s">
        <v>219</v>
      </c>
      <c r="BE841" s="150">
        <f>IF(N841="základní",J841,0)</f>
        <v>0</v>
      </c>
      <c r="BF841" s="150">
        <f>IF(N841="snížená",J841,0)</f>
        <v>0</v>
      </c>
      <c r="BG841" s="150">
        <f>IF(N841="zákl. přenesená",J841,0)</f>
        <v>0</v>
      </c>
      <c r="BH841" s="150">
        <f>IF(N841="sníž. přenesená",J841,0)</f>
        <v>0</v>
      </c>
      <c r="BI841" s="150">
        <f>IF(N841="nulová",J841,0)</f>
        <v>0</v>
      </c>
      <c r="BJ841" s="17" t="s">
        <v>94</v>
      </c>
      <c r="BK841" s="150">
        <f>ROUND(I841*H841,2)</f>
        <v>0</v>
      </c>
      <c r="BL841" s="17" t="s">
        <v>226</v>
      </c>
      <c r="BM841" s="149" t="s">
        <v>2270</v>
      </c>
    </row>
    <row r="842" spans="2:65" s="1" customFormat="1" ht="11.25">
      <c r="B842" s="33"/>
      <c r="D842" s="179" t="s">
        <v>256</v>
      </c>
      <c r="F842" s="180" t="s">
        <v>2271</v>
      </c>
      <c r="I842" s="181"/>
      <c r="L842" s="33"/>
      <c r="M842" s="182"/>
      <c r="T842" s="57"/>
      <c r="AT842" s="17" t="s">
        <v>256</v>
      </c>
      <c r="AU842" s="17" t="s">
        <v>96</v>
      </c>
    </row>
    <row r="843" spans="2:65" s="12" customFormat="1" ht="11.25">
      <c r="B843" s="151"/>
      <c r="D843" s="152" t="s">
        <v>228</v>
      </c>
      <c r="E843" s="153" t="s">
        <v>1</v>
      </c>
      <c r="F843" s="154" t="s">
        <v>2272</v>
      </c>
      <c r="H843" s="153" t="s">
        <v>1</v>
      </c>
      <c r="I843" s="155"/>
      <c r="L843" s="151"/>
      <c r="M843" s="156"/>
      <c r="T843" s="157"/>
      <c r="AT843" s="153" t="s">
        <v>228</v>
      </c>
      <c r="AU843" s="153" t="s">
        <v>96</v>
      </c>
      <c r="AV843" s="12" t="s">
        <v>94</v>
      </c>
      <c r="AW843" s="12" t="s">
        <v>42</v>
      </c>
      <c r="AX843" s="12" t="s">
        <v>87</v>
      </c>
      <c r="AY843" s="153" t="s">
        <v>219</v>
      </c>
    </row>
    <row r="844" spans="2:65" s="14" customFormat="1" ht="11.25">
      <c r="B844" s="165"/>
      <c r="D844" s="152" t="s">
        <v>228</v>
      </c>
      <c r="E844" s="166" t="s">
        <v>1</v>
      </c>
      <c r="F844" s="167" t="s">
        <v>2273</v>
      </c>
      <c r="H844" s="168">
        <v>1</v>
      </c>
      <c r="I844" s="169"/>
      <c r="L844" s="165"/>
      <c r="M844" s="170"/>
      <c r="T844" s="171"/>
      <c r="AT844" s="166" t="s">
        <v>228</v>
      </c>
      <c r="AU844" s="166" t="s">
        <v>96</v>
      </c>
      <c r="AV844" s="14" t="s">
        <v>96</v>
      </c>
      <c r="AW844" s="14" t="s">
        <v>42</v>
      </c>
      <c r="AX844" s="14" t="s">
        <v>87</v>
      </c>
      <c r="AY844" s="166" t="s">
        <v>219</v>
      </c>
    </row>
    <row r="845" spans="2:65" s="15" customFormat="1" ht="11.25">
      <c r="B845" s="172"/>
      <c r="D845" s="152" t="s">
        <v>228</v>
      </c>
      <c r="E845" s="173" t="s">
        <v>1</v>
      </c>
      <c r="F845" s="174" t="s">
        <v>262</v>
      </c>
      <c r="H845" s="175">
        <v>1</v>
      </c>
      <c r="I845" s="176"/>
      <c r="L845" s="172"/>
      <c r="M845" s="177"/>
      <c r="T845" s="178"/>
      <c r="AT845" s="173" t="s">
        <v>228</v>
      </c>
      <c r="AU845" s="173" t="s">
        <v>96</v>
      </c>
      <c r="AV845" s="15" t="s">
        <v>226</v>
      </c>
      <c r="AW845" s="15" t="s">
        <v>42</v>
      </c>
      <c r="AX845" s="15" t="s">
        <v>94</v>
      </c>
      <c r="AY845" s="173" t="s">
        <v>219</v>
      </c>
    </row>
    <row r="846" spans="2:65" s="1" customFormat="1" ht="16.5" customHeight="1">
      <c r="B846" s="33"/>
      <c r="C846" s="138" t="s">
        <v>2274</v>
      </c>
      <c r="D846" s="138" t="s">
        <v>221</v>
      </c>
      <c r="E846" s="139" t="s">
        <v>2275</v>
      </c>
      <c r="F846" s="140" t="s">
        <v>2276</v>
      </c>
      <c r="G846" s="141" t="s">
        <v>382</v>
      </c>
      <c r="H846" s="142">
        <v>1</v>
      </c>
      <c r="I846" s="143"/>
      <c r="J846" s="144">
        <f>ROUND(I846*H846,2)</f>
        <v>0</v>
      </c>
      <c r="K846" s="140" t="s">
        <v>254</v>
      </c>
      <c r="L846" s="33"/>
      <c r="M846" s="145" t="s">
        <v>1</v>
      </c>
      <c r="N846" s="146" t="s">
        <v>52</v>
      </c>
      <c r="P846" s="147">
        <f>O846*H846</f>
        <v>0</v>
      </c>
      <c r="Q846" s="147">
        <v>0.12422</v>
      </c>
      <c r="R846" s="147">
        <f>Q846*H846</f>
        <v>0.12422</v>
      </c>
      <c r="S846" s="147">
        <v>0</v>
      </c>
      <c r="T846" s="148">
        <f>S846*H846</f>
        <v>0</v>
      </c>
      <c r="AR846" s="149" t="s">
        <v>226</v>
      </c>
      <c r="AT846" s="149" t="s">
        <v>221</v>
      </c>
      <c r="AU846" s="149" t="s">
        <v>96</v>
      </c>
      <c r="AY846" s="17" t="s">
        <v>219</v>
      </c>
      <c r="BE846" s="150">
        <f>IF(N846="základní",J846,0)</f>
        <v>0</v>
      </c>
      <c r="BF846" s="150">
        <f>IF(N846="snížená",J846,0)</f>
        <v>0</v>
      </c>
      <c r="BG846" s="150">
        <f>IF(N846="zákl. přenesená",J846,0)</f>
        <v>0</v>
      </c>
      <c r="BH846" s="150">
        <f>IF(N846="sníž. přenesená",J846,0)</f>
        <v>0</v>
      </c>
      <c r="BI846" s="150">
        <f>IF(N846="nulová",J846,0)</f>
        <v>0</v>
      </c>
      <c r="BJ846" s="17" t="s">
        <v>94</v>
      </c>
      <c r="BK846" s="150">
        <f>ROUND(I846*H846,2)</f>
        <v>0</v>
      </c>
      <c r="BL846" s="17" t="s">
        <v>226</v>
      </c>
      <c r="BM846" s="149" t="s">
        <v>2277</v>
      </c>
    </row>
    <row r="847" spans="2:65" s="1" customFormat="1" ht="11.25">
      <c r="B847" s="33"/>
      <c r="D847" s="179" t="s">
        <v>256</v>
      </c>
      <c r="F847" s="180" t="s">
        <v>2278</v>
      </c>
      <c r="I847" s="181"/>
      <c r="L847" s="33"/>
      <c r="M847" s="182"/>
      <c r="T847" s="57"/>
      <c r="AT847" s="17" t="s">
        <v>256</v>
      </c>
      <c r="AU847" s="17" t="s">
        <v>96</v>
      </c>
    </row>
    <row r="848" spans="2:65" s="14" customFormat="1" ht="11.25">
      <c r="B848" s="165"/>
      <c r="D848" s="152" t="s">
        <v>228</v>
      </c>
      <c r="E848" s="166" t="s">
        <v>1</v>
      </c>
      <c r="F848" s="167" t="s">
        <v>2279</v>
      </c>
      <c r="H848" s="168">
        <v>1</v>
      </c>
      <c r="I848" s="169"/>
      <c r="L848" s="165"/>
      <c r="M848" s="170"/>
      <c r="T848" s="171"/>
      <c r="AT848" s="166" t="s">
        <v>228</v>
      </c>
      <c r="AU848" s="166" t="s">
        <v>96</v>
      </c>
      <c r="AV848" s="14" t="s">
        <v>96</v>
      </c>
      <c r="AW848" s="14" t="s">
        <v>42</v>
      </c>
      <c r="AX848" s="14" t="s">
        <v>87</v>
      </c>
      <c r="AY848" s="166" t="s">
        <v>219</v>
      </c>
    </row>
    <row r="849" spans="2:65" s="12" customFormat="1" ht="11.25">
      <c r="B849" s="151"/>
      <c r="D849" s="152" t="s">
        <v>228</v>
      </c>
      <c r="E849" s="153" t="s">
        <v>1</v>
      </c>
      <c r="F849" s="154" t="s">
        <v>2280</v>
      </c>
      <c r="H849" s="153" t="s">
        <v>1</v>
      </c>
      <c r="I849" s="155"/>
      <c r="L849" s="151"/>
      <c r="M849" s="156"/>
      <c r="T849" s="157"/>
      <c r="AT849" s="153" t="s">
        <v>228</v>
      </c>
      <c r="AU849" s="153" t="s">
        <v>96</v>
      </c>
      <c r="AV849" s="12" t="s">
        <v>94</v>
      </c>
      <c r="AW849" s="12" t="s">
        <v>42</v>
      </c>
      <c r="AX849" s="12" t="s">
        <v>87</v>
      </c>
      <c r="AY849" s="153" t="s">
        <v>219</v>
      </c>
    </row>
    <row r="850" spans="2:65" s="13" customFormat="1" ht="11.25">
      <c r="B850" s="158"/>
      <c r="D850" s="152" t="s">
        <v>228</v>
      </c>
      <c r="E850" s="159" t="s">
        <v>1593</v>
      </c>
      <c r="F850" s="160" t="s">
        <v>2281</v>
      </c>
      <c r="H850" s="161">
        <v>1</v>
      </c>
      <c r="I850" s="162"/>
      <c r="L850" s="158"/>
      <c r="M850" s="163"/>
      <c r="T850" s="164"/>
      <c r="AT850" s="159" t="s">
        <v>228</v>
      </c>
      <c r="AU850" s="159" t="s">
        <v>96</v>
      </c>
      <c r="AV850" s="13" t="s">
        <v>236</v>
      </c>
      <c r="AW850" s="13" t="s">
        <v>42</v>
      </c>
      <c r="AX850" s="13" t="s">
        <v>94</v>
      </c>
      <c r="AY850" s="159" t="s">
        <v>219</v>
      </c>
    </row>
    <row r="851" spans="2:65" s="1" customFormat="1" ht="16.5" customHeight="1">
      <c r="B851" s="33"/>
      <c r="C851" s="183" t="s">
        <v>2282</v>
      </c>
      <c r="D851" s="183" t="s">
        <v>472</v>
      </c>
      <c r="E851" s="184" t="s">
        <v>2283</v>
      </c>
      <c r="F851" s="185" t="s">
        <v>2284</v>
      </c>
      <c r="G851" s="186" t="s">
        <v>382</v>
      </c>
      <c r="H851" s="187">
        <v>1</v>
      </c>
      <c r="I851" s="188"/>
      <c r="J851" s="189">
        <f>ROUND(I851*H851,2)</f>
        <v>0</v>
      </c>
      <c r="K851" s="185" t="s">
        <v>254</v>
      </c>
      <c r="L851" s="190"/>
      <c r="M851" s="191" t="s">
        <v>1</v>
      </c>
      <c r="N851" s="192" t="s">
        <v>52</v>
      </c>
      <c r="P851" s="147">
        <f>O851*H851</f>
        <v>0</v>
      </c>
      <c r="Q851" s="147">
        <v>9.7000000000000003E-2</v>
      </c>
      <c r="R851" s="147">
        <f>Q851*H851</f>
        <v>9.7000000000000003E-2</v>
      </c>
      <c r="S851" s="147">
        <v>0</v>
      </c>
      <c r="T851" s="148">
        <f>S851*H851</f>
        <v>0</v>
      </c>
      <c r="AR851" s="149" t="s">
        <v>295</v>
      </c>
      <c r="AT851" s="149" t="s">
        <v>472</v>
      </c>
      <c r="AU851" s="149" t="s">
        <v>96</v>
      </c>
      <c r="AY851" s="17" t="s">
        <v>219</v>
      </c>
      <c r="BE851" s="150">
        <f>IF(N851="základní",J851,0)</f>
        <v>0</v>
      </c>
      <c r="BF851" s="150">
        <f>IF(N851="snížená",J851,0)</f>
        <v>0</v>
      </c>
      <c r="BG851" s="150">
        <f>IF(N851="zákl. přenesená",J851,0)</f>
        <v>0</v>
      </c>
      <c r="BH851" s="150">
        <f>IF(N851="sníž. přenesená",J851,0)</f>
        <v>0</v>
      </c>
      <c r="BI851" s="150">
        <f>IF(N851="nulová",J851,0)</f>
        <v>0</v>
      </c>
      <c r="BJ851" s="17" t="s">
        <v>94</v>
      </c>
      <c r="BK851" s="150">
        <f>ROUND(I851*H851,2)</f>
        <v>0</v>
      </c>
      <c r="BL851" s="17" t="s">
        <v>226</v>
      </c>
      <c r="BM851" s="149" t="s">
        <v>2285</v>
      </c>
    </row>
    <row r="852" spans="2:65" s="14" customFormat="1" ht="11.25">
      <c r="B852" s="165"/>
      <c r="D852" s="152" t="s">
        <v>228</v>
      </c>
      <c r="E852" s="166" t="s">
        <v>1</v>
      </c>
      <c r="F852" s="167" t="s">
        <v>1593</v>
      </c>
      <c r="H852" s="168">
        <v>1</v>
      </c>
      <c r="I852" s="169"/>
      <c r="L852" s="165"/>
      <c r="M852" s="170"/>
      <c r="T852" s="171"/>
      <c r="AT852" s="166" t="s">
        <v>228</v>
      </c>
      <c r="AU852" s="166" t="s">
        <v>96</v>
      </c>
      <c r="AV852" s="14" t="s">
        <v>96</v>
      </c>
      <c r="AW852" s="14" t="s">
        <v>42</v>
      </c>
      <c r="AX852" s="14" t="s">
        <v>94</v>
      </c>
      <c r="AY852" s="166" t="s">
        <v>219</v>
      </c>
    </row>
    <row r="853" spans="2:65" s="1" customFormat="1" ht="16.5" customHeight="1">
      <c r="B853" s="33"/>
      <c r="C853" s="138" t="s">
        <v>2286</v>
      </c>
      <c r="D853" s="138" t="s">
        <v>221</v>
      </c>
      <c r="E853" s="139" t="s">
        <v>2287</v>
      </c>
      <c r="F853" s="140" t="s">
        <v>2288</v>
      </c>
      <c r="G853" s="141" t="s">
        <v>382</v>
      </c>
      <c r="H853" s="142">
        <v>1</v>
      </c>
      <c r="I853" s="143"/>
      <c r="J853" s="144">
        <f>ROUND(I853*H853,2)</f>
        <v>0</v>
      </c>
      <c r="K853" s="140" t="s">
        <v>254</v>
      </c>
      <c r="L853" s="33"/>
      <c r="M853" s="145" t="s">
        <v>1</v>
      </c>
      <c r="N853" s="146" t="s">
        <v>52</v>
      </c>
      <c r="P853" s="147">
        <f>O853*H853</f>
        <v>0</v>
      </c>
      <c r="Q853" s="147">
        <v>2.972E-2</v>
      </c>
      <c r="R853" s="147">
        <f>Q853*H853</f>
        <v>2.972E-2</v>
      </c>
      <c r="S853" s="147">
        <v>0</v>
      </c>
      <c r="T853" s="148">
        <f>S853*H853</f>
        <v>0</v>
      </c>
      <c r="AR853" s="149" t="s">
        <v>226</v>
      </c>
      <c r="AT853" s="149" t="s">
        <v>221</v>
      </c>
      <c r="AU853" s="149" t="s">
        <v>96</v>
      </c>
      <c r="AY853" s="17" t="s">
        <v>219</v>
      </c>
      <c r="BE853" s="150">
        <f>IF(N853="základní",J853,0)</f>
        <v>0</v>
      </c>
      <c r="BF853" s="150">
        <f>IF(N853="snížená",J853,0)</f>
        <v>0</v>
      </c>
      <c r="BG853" s="150">
        <f>IF(N853="zákl. přenesená",J853,0)</f>
        <v>0</v>
      </c>
      <c r="BH853" s="150">
        <f>IF(N853="sníž. přenesená",J853,0)</f>
        <v>0</v>
      </c>
      <c r="BI853" s="150">
        <f>IF(N853="nulová",J853,0)</f>
        <v>0</v>
      </c>
      <c r="BJ853" s="17" t="s">
        <v>94</v>
      </c>
      <c r="BK853" s="150">
        <f>ROUND(I853*H853,2)</f>
        <v>0</v>
      </c>
      <c r="BL853" s="17" t="s">
        <v>226</v>
      </c>
      <c r="BM853" s="149" t="s">
        <v>2289</v>
      </c>
    </row>
    <row r="854" spans="2:65" s="1" customFormat="1" ht="11.25">
      <c r="B854" s="33"/>
      <c r="D854" s="179" t="s">
        <v>256</v>
      </c>
      <c r="F854" s="180" t="s">
        <v>2290</v>
      </c>
      <c r="I854" s="181"/>
      <c r="L854" s="33"/>
      <c r="M854" s="182"/>
      <c r="T854" s="57"/>
      <c r="AT854" s="17" t="s">
        <v>256</v>
      </c>
      <c r="AU854" s="17" t="s">
        <v>96</v>
      </c>
    </row>
    <row r="855" spans="2:65" s="12" customFormat="1" ht="11.25">
      <c r="B855" s="151"/>
      <c r="D855" s="152" t="s">
        <v>228</v>
      </c>
      <c r="E855" s="153" t="s">
        <v>1</v>
      </c>
      <c r="F855" s="154" t="s">
        <v>2291</v>
      </c>
      <c r="H855" s="153" t="s">
        <v>1</v>
      </c>
      <c r="I855" s="155"/>
      <c r="L855" s="151"/>
      <c r="M855" s="156"/>
      <c r="T855" s="157"/>
      <c r="AT855" s="153" t="s">
        <v>228</v>
      </c>
      <c r="AU855" s="153" t="s">
        <v>96</v>
      </c>
      <c r="AV855" s="12" t="s">
        <v>94</v>
      </c>
      <c r="AW855" s="12" t="s">
        <v>42</v>
      </c>
      <c r="AX855" s="12" t="s">
        <v>87</v>
      </c>
      <c r="AY855" s="153" t="s">
        <v>219</v>
      </c>
    </row>
    <row r="856" spans="2:65" s="14" customFormat="1" ht="11.25">
      <c r="B856" s="165"/>
      <c r="D856" s="152" t="s">
        <v>228</v>
      </c>
      <c r="E856" s="166" t="s">
        <v>1</v>
      </c>
      <c r="F856" s="167" t="s">
        <v>1593</v>
      </c>
      <c r="H856" s="168">
        <v>1</v>
      </c>
      <c r="I856" s="169"/>
      <c r="L856" s="165"/>
      <c r="M856" s="170"/>
      <c r="T856" s="171"/>
      <c r="AT856" s="166" t="s">
        <v>228</v>
      </c>
      <c r="AU856" s="166" t="s">
        <v>96</v>
      </c>
      <c r="AV856" s="14" t="s">
        <v>96</v>
      </c>
      <c r="AW856" s="14" t="s">
        <v>42</v>
      </c>
      <c r="AX856" s="14" t="s">
        <v>94</v>
      </c>
      <c r="AY856" s="166" t="s">
        <v>219</v>
      </c>
    </row>
    <row r="857" spans="2:65" s="1" customFormat="1" ht="16.5" customHeight="1">
      <c r="B857" s="33"/>
      <c r="C857" s="183" t="s">
        <v>2292</v>
      </c>
      <c r="D857" s="183" t="s">
        <v>472</v>
      </c>
      <c r="E857" s="184" t="s">
        <v>2293</v>
      </c>
      <c r="F857" s="185" t="s">
        <v>2294</v>
      </c>
      <c r="G857" s="186" t="s">
        <v>382</v>
      </c>
      <c r="H857" s="187">
        <v>1</v>
      </c>
      <c r="I857" s="188"/>
      <c r="J857" s="189">
        <f>ROUND(I857*H857,2)</f>
        <v>0</v>
      </c>
      <c r="K857" s="185" t="s">
        <v>254</v>
      </c>
      <c r="L857" s="190"/>
      <c r="M857" s="191" t="s">
        <v>1</v>
      </c>
      <c r="N857" s="192" t="s">
        <v>52</v>
      </c>
      <c r="P857" s="147">
        <f>O857*H857</f>
        <v>0</v>
      </c>
      <c r="Q857" s="147">
        <v>5.8000000000000003E-2</v>
      </c>
      <c r="R857" s="147">
        <f>Q857*H857</f>
        <v>5.8000000000000003E-2</v>
      </c>
      <c r="S857" s="147">
        <v>0</v>
      </c>
      <c r="T857" s="148">
        <f>S857*H857</f>
        <v>0</v>
      </c>
      <c r="AR857" s="149" t="s">
        <v>295</v>
      </c>
      <c r="AT857" s="149" t="s">
        <v>472</v>
      </c>
      <c r="AU857" s="149" t="s">
        <v>96</v>
      </c>
      <c r="AY857" s="17" t="s">
        <v>219</v>
      </c>
      <c r="BE857" s="150">
        <f>IF(N857="základní",J857,0)</f>
        <v>0</v>
      </c>
      <c r="BF857" s="150">
        <f>IF(N857="snížená",J857,0)</f>
        <v>0</v>
      </c>
      <c r="BG857" s="150">
        <f>IF(N857="zákl. přenesená",J857,0)</f>
        <v>0</v>
      </c>
      <c r="BH857" s="150">
        <f>IF(N857="sníž. přenesená",J857,0)</f>
        <v>0</v>
      </c>
      <c r="BI857" s="150">
        <f>IF(N857="nulová",J857,0)</f>
        <v>0</v>
      </c>
      <c r="BJ857" s="17" t="s">
        <v>94</v>
      </c>
      <c r="BK857" s="150">
        <f>ROUND(I857*H857,2)</f>
        <v>0</v>
      </c>
      <c r="BL857" s="17" t="s">
        <v>226</v>
      </c>
      <c r="BM857" s="149" t="s">
        <v>2295</v>
      </c>
    </row>
    <row r="858" spans="2:65" s="14" customFormat="1" ht="11.25">
      <c r="B858" s="165"/>
      <c r="D858" s="152" t="s">
        <v>228</v>
      </c>
      <c r="E858" s="166" t="s">
        <v>1</v>
      </c>
      <c r="F858" s="167" t="s">
        <v>1593</v>
      </c>
      <c r="H858" s="168">
        <v>1</v>
      </c>
      <c r="I858" s="169"/>
      <c r="L858" s="165"/>
      <c r="M858" s="170"/>
      <c r="T858" s="171"/>
      <c r="AT858" s="166" t="s">
        <v>228</v>
      </c>
      <c r="AU858" s="166" t="s">
        <v>96</v>
      </c>
      <c r="AV858" s="14" t="s">
        <v>96</v>
      </c>
      <c r="AW858" s="14" t="s">
        <v>42</v>
      </c>
      <c r="AX858" s="14" t="s">
        <v>94</v>
      </c>
      <c r="AY858" s="166" t="s">
        <v>219</v>
      </c>
    </row>
    <row r="859" spans="2:65" s="1" customFormat="1" ht="16.5" customHeight="1">
      <c r="B859" s="33"/>
      <c r="C859" s="138" t="s">
        <v>2296</v>
      </c>
      <c r="D859" s="138" t="s">
        <v>221</v>
      </c>
      <c r="E859" s="139" t="s">
        <v>2297</v>
      </c>
      <c r="F859" s="140" t="s">
        <v>2298</v>
      </c>
      <c r="G859" s="141" t="s">
        <v>382</v>
      </c>
      <c r="H859" s="142">
        <v>1</v>
      </c>
      <c r="I859" s="143"/>
      <c r="J859" s="144">
        <f>ROUND(I859*H859,2)</f>
        <v>0</v>
      </c>
      <c r="K859" s="140" t="s">
        <v>254</v>
      </c>
      <c r="L859" s="33"/>
      <c r="M859" s="145" t="s">
        <v>1</v>
      </c>
      <c r="N859" s="146" t="s">
        <v>52</v>
      </c>
      <c r="P859" s="147">
        <f>O859*H859</f>
        <v>0</v>
      </c>
      <c r="Q859" s="147">
        <v>2.972E-2</v>
      </c>
      <c r="R859" s="147">
        <f>Q859*H859</f>
        <v>2.972E-2</v>
      </c>
      <c r="S859" s="147">
        <v>0</v>
      </c>
      <c r="T859" s="148">
        <f>S859*H859</f>
        <v>0</v>
      </c>
      <c r="AR859" s="149" t="s">
        <v>226</v>
      </c>
      <c r="AT859" s="149" t="s">
        <v>221</v>
      </c>
      <c r="AU859" s="149" t="s">
        <v>96</v>
      </c>
      <c r="AY859" s="17" t="s">
        <v>219</v>
      </c>
      <c r="BE859" s="150">
        <f>IF(N859="základní",J859,0)</f>
        <v>0</v>
      </c>
      <c r="BF859" s="150">
        <f>IF(N859="snížená",J859,0)</f>
        <v>0</v>
      </c>
      <c r="BG859" s="150">
        <f>IF(N859="zákl. přenesená",J859,0)</f>
        <v>0</v>
      </c>
      <c r="BH859" s="150">
        <f>IF(N859="sníž. přenesená",J859,0)</f>
        <v>0</v>
      </c>
      <c r="BI859" s="150">
        <f>IF(N859="nulová",J859,0)</f>
        <v>0</v>
      </c>
      <c r="BJ859" s="17" t="s">
        <v>94</v>
      </c>
      <c r="BK859" s="150">
        <f>ROUND(I859*H859,2)</f>
        <v>0</v>
      </c>
      <c r="BL859" s="17" t="s">
        <v>226</v>
      </c>
      <c r="BM859" s="149" t="s">
        <v>2299</v>
      </c>
    </row>
    <row r="860" spans="2:65" s="1" customFormat="1" ht="11.25">
      <c r="B860" s="33"/>
      <c r="D860" s="179" t="s">
        <v>256</v>
      </c>
      <c r="F860" s="180" t="s">
        <v>2300</v>
      </c>
      <c r="I860" s="181"/>
      <c r="L860" s="33"/>
      <c r="M860" s="182"/>
      <c r="T860" s="57"/>
      <c r="AT860" s="17" t="s">
        <v>256</v>
      </c>
      <c r="AU860" s="17" t="s">
        <v>96</v>
      </c>
    </row>
    <row r="861" spans="2:65" s="12" customFormat="1" ht="11.25">
      <c r="B861" s="151"/>
      <c r="D861" s="152" t="s">
        <v>228</v>
      </c>
      <c r="E861" s="153" t="s">
        <v>1</v>
      </c>
      <c r="F861" s="154" t="s">
        <v>2291</v>
      </c>
      <c r="H861" s="153" t="s">
        <v>1</v>
      </c>
      <c r="I861" s="155"/>
      <c r="L861" s="151"/>
      <c r="M861" s="156"/>
      <c r="T861" s="157"/>
      <c r="AT861" s="153" t="s">
        <v>228</v>
      </c>
      <c r="AU861" s="153" t="s">
        <v>96</v>
      </c>
      <c r="AV861" s="12" t="s">
        <v>94</v>
      </c>
      <c r="AW861" s="12" t="s">
        <v>42</v>
      </c>
      <c r="AX861" s="12" t="s">
        <v>87</v>
      </c>
      <c r="AY861" s="153" t="s">
        <v>219</v>
      </c>
    </row>
    <row r="862" spans="2:65" s="14" customFormat="1" ht="11.25">
      <c r="B862" s="165"/>
      <c r="D862" s="152" t="s">
        <v>228</v>
      </c>
      <c r="E862" s="166" t="s">
        <v>1</v>
      </c>
      <c r="F862" s="167" t="s">
        <v>1593</v>
      </c>
      <c r="H862" s="168">
        <v>1</v>
      </c>
      <c r="I862" s="169"/>
      <c r="L862" s="165"/>
      <c r="M862" s="170"/>
      <c r="T862" s="171"/>
      <c r="AT862" s="166" t="s">
        <v>228</v>
      </c>
      <c r="AU862" s="166" t="s">
        <v>96</v>
      </c>
      <c r="AV862" s="14" t="s">
        <v>96</v>
      </c>
      <c r="AW862" s="14" t="s">
        <v>42</v>
      </c>
      <c r="AX862" s="14" t="s">
        <v>94</v>
      </c>
      <c r="AY862" s="166" t="s">
        <v>219</v>
      </c>
    </row>
    <row r="863" spans="2:65" s="1" customFormat="1" ht="16.5" customHeight="1">
      <c r="B863" s="33"/>
      <c r="C863" s="183" t="s">
        <v>2301</v>
      </c>
      <c r="D863" s="183" t="s">
        <v>472</v>
      </c>
      <c r="E863" s="184" t="s">
        <v>2302</v>
      </c>
      <c r="F863" s="185" t="s">
        <v>2303</v>
      </c>
      <c r="G863" s="186" t="s">
        <v>382</v>
      </c>
      <c r="H863" s="187">
        <v>1</v>
      </c>
      <c r="I863" s="188"/>
      <c r="J863" s="189">
        <f>ROUND(I863*H863,2)</f>
        <v>0</v>
      </c>
      <c r="K863" s="185" t="s">
        <v>254</v>
      </c>
      <c r="L863" s="190"/>
      <c r="M863" s="191" t="s">
        <v>1</v>
      </c>
      <c r="N863" s="192" t="s">
        <v>52</v>
      </c>
      <c r="P863" s="147">
        <f>O863*H863</f>
        <v>0</v>
      </c>
      <c r="Q863" s="147">
        <v>5.7000000000000002E-2</v>
      </c>
      <c r="R863" s="147">
        <f>Q863*H863</f>
        <v>5.7000000000000002E-2</v>
      </c>
      <c r="S863" s="147">
        <v>0</v>
      </c>
      <c r="T863" s="148">
        <f>S863*H863</f>
        <v>0</v>
      </c>
      <c r="AR863" s="149" t="s">
        <v>295</v>
      </c>
      <c r="AT863" s="149" t="s">
        <v>472</v>
      </c>
      <c r="AU863" s="149" t="s">
        <v>96</v>
      </c>
      <c r="AY863" s="17" t="s">
        <v>219</v>
      </c>
      <c r="BE863" s="150">
        <f>IF(N863="základní",J863,0)</f>
        <v>0</v>
      </c>
      <c r="BF863" s="150">
        <f>IF(N863="snížená",J863,0)</f>
        <v>0</v>
      </c>
      <c r="BG863" s="150">
        <f>IF(N863="zákl. přenesená",J863,0)</f>
        <v>0</v>
      </c>
      <c r="BH863" s="150">
        <f>IF(N863="sníž. přenesená",J863,0)</f>
        <v>0</v>
      </c>
      <c r="BI863" s="150">
        <f>IF(N863="nulová",J863,0)</f>
        <v>0</v>
      </c>
      <c r="BJ863" s="17" t="s">
        <v>94</v>
      </c>
      <c r="BK863" s="150">
        <f>ROUND(I863*H863,2)</f>
        <v>0</v>
      </c>
      <c r="BL863" s="17" t="s">
        <v>226</v>
      </c>
      <c r="BM863" s="149" t="s">
        <v>2304</v>
      </c>
    </row>
    <row r="864" spans="2:65" s="14" customFormat="1" ht="11.25">
      <c r="B864" s="165"/>
      <c r="D864" s="152" t="s">
        <v>228</v>
      </c>
      <c r="E864" s="166" t="s">
        <v>1</v>
      </c>
      <c r="F864" s="167" t="s">
        <v>1593</v>
      </c>
      <c r="H864" s="168">
        <v>1</v>
      </c>
      <c r="I864" s="169"/>
      <c r="L864" s="165"/>
      <c r="M864" s="170"/>
      <c r="T864" s="171"/>
      <c r="AT864" s="166" t="s">
        <v>228</v>
      </c>
      <c r="AU864" s="166" t="s">
        <v>96</v>
      </c>
      <c r="AV864" s="14" t="s">
        <v>96</v>
      </c>
      <c r="AW864" s="14" t="s">
        <v>42</v>
      </c>
      <c r="AX864" s="14" t="s">
        <v>94</v>
      </c>
      <c r="AY864" s="166" t="s">
        <v>219</v>
      </c>
    </row>
    <row r="865" spans="2:65" s="1" customFormat="1" ht="16.5" customHeight="1">
      <c r="B865" s="33"/>
      <c r="C865" s="138" t="s">
        <v>2305</v>
      </c>
      <c r="D865" s="138" t="s">
        <v>221</v>
      </c>
      <c r="E865" s="139" t="s">
        <v>2306</v>
      </c>
      <c r="F865" s="140" t="s">
        <v>2307</v>
      </c>
      <c r="G865" s="141" t="s">
        <v>382</v>
      </c>
      <c r="H865" s="142">
        <v>1</v>
      </c>
      <c r="I865" s="143"/>
      <c r="J865" s="144">
        <f>ROUND(I865*H865,2)</f>
        <v>0</v>
      </c>
      <c r="K865" s="140" t="s">
        <v>254</v>
      </c>
      <c r="L865" s="33"/>
      <c r="M865" s="145" t="s">
        <v>1</v>
      </c>
      <c r="N865" s="146" t="s">
        <v>52</v>
      </c>
      <c r="P865" s="147">
        <f>O865*H865</f>
        <v>0</v>
      </c>
      <c r="Q865" s="147">
        <v>2.972E-2</v>
      </c>
      <c r="R865" s="147">
        <f>Q865*H865</f>
        <v>2.972E-2</v>
      </c>
      <c r="S865" s="147">
        <v>0</v>
      </c>
      <c r="T865" s="148">
        <f>S865*H865</f>
        <v>0</v>
      </c>
      <c r="AR865" s="149" t="s">
        <v>226</v>
      </c>
      <c r="AT865" s="149" t="s">
        <v>221</v>
      </c>
      <c r="AU865" s="149" t="s">
        <v>96</v>
      </c>
      <c r="AY865" s="17" t="s">
        <v>219</v>
      </c>
      <c r="BE865" s="150">
        <f>IF(N865="základní",J865,0)</f>
        <v>0</v>
      </c>
      <c r="BF865" s="150">
        <f>IF(N865="snížená",J865,0)</f>
        <v>0</v>
      </c>
      <c r="BG865" s="150">
        <f>IF(N865="zákl. přenesená",J865,0)</f>
        <v>0</v>
      </c>
      <c r="BH865" s="150">
        <f>IF(N865="sníž. přenesená",J865,0)</f>
        <v>0</v>
      </c>
      <c r="BI865" s="150">
        <f>IF(N865="nulová",J865,0)</f>
        <v>0</v>
      </c>
      <c r="BJ865" s="17" t="s">
        <v>94</v>
      </c>
      <c r="BK865" s="150">
        <f>ROUND(I865*H865,2)</f>
        <v>0</v>
      </c>
      <c r="BL865" s="17" t="s">
        <v>226</v>
      </c>
      <c r="BM865" s="149" t="s">
        <v>2308</v>
      </c>
    </row>
    <row r="866" spans="2:65" s="1" customFormat="1" ht="11.25">
      <c r="B866" s="33"/>
      <c r="D866" s="179" t="s">
        <v>256</v>
      </c>
      <c r="F866" s="180" t="s">
        <v>2309</v>
      </c>
      <c r="I866" s="181"/>
      <c r="L866" s="33"/>
      <c r="M866" s="182"/>
      <c r="T866" s="57"/>
      <c r="AT866" s="17" t="s">
        <v>256</v>
      </c>
      <c r="AU866" s="17" t="s">
        <v>96</v>
      </c>
    </row>
    <row r="867" spans="2:65" s="12" customFormat="1" ht="11.25">
      <c r="B867" s="151"/>
      <c r="D867" s="152" t="s">
        <v>228</v>
      </c>
      <c r="E867" s="153" t="s">
        <v>1</v>
      </c>
      <c r="F867" s="154" t="s">
        <v>2291</v>
      </c>
      <c r="H867" s="153" t="s">
        <v>1</v>
      </c>
      <c r="I867" s="155"/>
      <c r="L867" s="151"/>
      <c r="M867" s="156"/>
      <c r="T867" s="157"/>
      <c r="AT867" s="153" t="s">
        <v>228</v>
      </c>
      <c r="AU867" s="153" t="s">
        <v>96</v>
      </c>
      <c r="AV867" s="12" t="s">
        <v>94</v>
      </c>
      <c r="AW867" s="12" t="s">
        <v>42</v>
      </c>
      <c r="AX867" s="12" t="s">
        <v>87</v>
      </c>
      <c r="AY867" s="153" t="s">
        <v>219</v>
      </c>
    </row>
    <row r="868" spans="2:65" s="14" customFormat="1" ht="11.25">
      <c r="B868" s="165"/>
      <c r="D868" s="152" t="s">
        <v>228</v>
      </c>
      <c r="E868" s="166" t="s">
        <v>1</v>
      </c>
      <c r="F868" s="167" t="s">
        <v>1593</v>
      </c>
      <c r="H868" s="168">
        <v>1</v>
      </c>
      <c r="I868" s="169"/>
      <c r="L868" s="165"/>
      <c r="M868" s="170"/>
      <c r="T868" s="171"/>
      <c r="AT868" s="166" t="s">
        <v>228</v>
      </c>
      <c r="AU868" s="166" t="s">
        <v>96</v>
      </c>
      <c r="AV868" s="14" t="s">
        <v>96</v>
      </c>
      <c r="AW868" s="14" t="s">
        <v>42</v>
      </c>
      <c r="AX868" s="14" t="s">
        <v>94</v>
      </c>
      <c r="AY868" s="166" t="s">
        <v>219</v>
      </c>
    </row>
    <row r="869" spans="2:65" s="1" customFormat="1" ht="16.5" customHeight="1">
      <c r="B869" s="33"/>
      <c r="C869" s="183" t="s">
        <v>1559</v>
      </c>
      <c r="D869" s="183" t="s">
        <v>472</v>
      </c>
      <c r="E869" s="184" t="s">
        <v>2310</v>
      </c>
      <c r="F869" s="185" t="s">
        <v>2311</v>
      </c>
      <c r="G869" s="186" t="s">
        <v>382</v>
      </c>
      <c r="H869" s="187">
        <v>1</v>
      </c>
      <c r="I869" s="188"/>
      <c r="J869" s="189">
        <f>ROUND(I869*H869,2)</f>
        <v>0</v>
      </c>
      <c r="K869" s="185" t="s">
        <v>254</v>
      </c>
      <c r="L869" s="190"/>
      <c r="M869" s="191" t="s">
        <v>1</v>
      </c>
      <c r="N869" s="192" t="s">
        <v>52</v>
      </c>
      <c r="P869" s="147">
        <f>O869*H869</f>
        <v>0</v>
      </c>
      <c r="Q869" s="147">
        <v>0.08</v>
      </c>
      <c r="R869" s="147">
        <f>Q869*H869</f>
        <v>0.08</v>
      </c>
      <c r="S869" s="147">
        <v>0</v>
      </c>
      <c r="T869" s="148">
        <f>S869*H869</f>
        <v>0</v>
      </c>
      <c r="AR869" s="149" t="s">
        <v>295</v>
      </c>
      <c r="AT869" s="149" t="s">
        <v>472</v>
      </c>
      <c r="AU869" s="149" t="s">
        <v>96</v>
      </c>
      <c r="AY869" s="17" t="s">
        <v>219</v>
      </c>
      <c r="BE869" s="150">
        <f>IF(N869="základní",J869,0)</f>
        <v>0</v>
      </c>
      <c r="BF869" s="150">
        <f>IF(N869="snížená",J869,0)</f>
        <v>0</v>
      </c>
      <c r="BG869" s="150">
        <f>IF(N869="zákl. přenesená",J869,0)</f>
        <v>0</v>
      </c>
      <c r="BH869" s="150">
        <f>IF(N869="sníž. přenesená",J869,0)</f>
        <v>0</v>
      </c>
      <c r="BI869" s="150">
        <f>IF(N869="nulová",J869,0)</f>
        <v>0</v>
      </c>
      <c r="BJ869" s="17" t="s">
        <v>94</v>
      </c>
      <c r="BK869" s="150">
        <f>ROUND(I869*H869,2)</f>
        <v>0</v>
      </c>
      <c r="BL869" s="17" t="s">
        <v>226</v>
      </c>
      <c r="BM869" s="149" t="s">
        <v>2312</v>
      </c>
    </row>
    <row r="870" spans="2:65" s="14" customFormat="1" ht="11.25">
      <c r="B870" s="165"/>
      <c r="D870" s="152" t="s">
        <v>228</v>
      </c>
      <c r="E870" s="166" t="s">
        <v>1</v>
      </c>
      <c r="F870" s="167" t="s">
        <v>1593</v>
      </c>
      <c r="H870" s="168">
        <v>1</v>
      </c>
      <c r="I870" s="169"/>
      <c r="L870" s="165"/>
      <c r="M870" s="170"/>
      <c r="T870" s="171"/>
      <c r="AT870" s="166" t="s">
        <v>228</v>
      </c>
      <c r="AU870" s="166" t="s">
        <v>96</v>
      </c>
      <c r="AV870" s="14" t="s">
        <v>96</v>
      </c>
      <c r="AW870" s="14" t="s">
        <v>42</v>
      </c>
      <c r="AX870" s="14" t="s">
        <v>94</v>
      </c>
      <c r="AY870" s="166" t="s">
        <v>219</v>
      </c>
    </row>
    <row r="871" spans="2:65" s="1" customFormat="1" ht="16.5" customHeight="1">
      <c r="B871" s="33"/>
      <c r="C871" s="138" t="s">
        <v>2313</v>
      </c>
      <c r="D871" s="138" t="s">
        <v>221</v>
      </c>
      <c r="E871" s="139" t="s">
        <v>2314</v>
      </c>
      <c r="F871" s="140" t="s">
        <v>2315</v>
      </c>
      <c r="G871" s="141" t="s">
        <v>382</v>
      </c>
      <c r="H871" s="142">
        <v>1</v>
      </c>
      <c r="I871" s="143"/>
      <c r="J871" s="144">
        <f>ROUND(I871*H871,2)</f>
        <v>0</v>
      </c>
      <c r="K871" s="140" t="s">
        <v>254</v>
      </c>
      <c r="L871" s="33"/>
      <c r="M871" s="145" t="s">
        <v>1</v>
      </c>
      <c r="N871" s="146" t="s">
        <v>52</v>
      </c>
      <c r="P871" s="147">
        <f>O871*H871</f>
        <v>0</v>
      </c>
      <c r="Q871" s="147">
        <v>0</v>
      </c>
      <c r="R871" s="147">
        <f>Q871*H871</f>
        <v>0</v>
      </c>
      <c r="S871" s="147">
        <v>0.1</v>
      </c>
      <c r="T871" s="148">
        <f>S871*H871</f>
        <v>0.1</v>
      </c>
      <c r="AR871" s="149" t="s">
        <v>226</v>
      </c>
      <c r="AT871" s="149" t="s">
        <v>221</v>
      </c>
      <c r="AU871" s="149" t="s">
        <v>96</v>
      </c>
      <c r="AY871" s="17" t="s">
        <v>219</v>
      </c>
      <c r="BE871" s="150">
        <f>IF(N871="základní",J871,0)</f>
        <v>0</v>
      </c>
      <c r="BF871" s="150">
        <f>IF(N871="snížená",J871,0)</f>
        <v>0</v>
      </c>
      <c r="BG871" s="150">
        <f>IF(N871="zákl. přenesená",J871,0)</f>
        <v>0</v>
      </c>
      <c r="BH871" s="150">
        <f>IF(N871="sníž. přenesená",J871,0)</f>
        <v>0</v>
      </c>
      <c r="BI871" s="150">
        <f>IF(N871="nulová",J871,0)</f>
        <v>0</v>
      </c>
      <c r="BJ871" s="17" t="s">
        <v>94</v>
      </c>
      <c r="BK871" s="150">
        <f>ROUND(I871*H871,2)</f>
        <v>0</v>
      </c>
      <c r="BL871" s="17" t="s">
        <v>226</v>
      </c>
      <c r="BM871" s="149" t="s">
        <v>2316</v>
      </c>
    </row>
    <row r="872" spans="2:65" s="1" customFormat="1" ht="11.25">
      <c r="B872" s="33"/>
      <c r="D872" s="179" t="s">
        <v>256</v>
      </c>
      <c r="F872" s="180" t="s">
        <v>2317</v>
      </c>
      <c r="I872" s="181"/>
      <c r="L872" s="33"/>
      <c r="M872" s="182"/>
      <c r="T872" s="57"/>
      <c r="AT872" s="17" t="s">
        <v>256</v>
      </c>
      <c r="AU872" s="17" t="s">
        <v>96</v>
      </c>
    </row>
    <row r="873" spans="2:65" s="14" customFormat="1" ht="11.25">
      <c r="B873" s="165"/>
      <c r="D873" s="152" t="s">
        <v>228</v>
      </c>
      <c r="E873" s="166" t="s">
        <v>1</v>
      </c>
      <c r="F873" s="167" t="s">
        <v>2318</v>
      </c>
      <c r="H873" s="168">
        <v>1</v>
      </c>
      <c r="I873" s="169"/>
      <c r="L873" s="165"/>
      <c r="M873" s="170"/>
      <c r="T873" s="171"/>
      <c r="AT873" s="166" t="s">
        <v>228</v>
      </c>
      <c r="AU873" s="166" t="s">
        <v>96</v>
      </c>
      <c r="AV873" s="14" t="s">
        <v>96</v>
      </c>
      <c r="AW873" s="14" t="s">
        <v>42</v>
      </c>
      <c r="AX873" s="14" t="s">
        <v>87</v>
      </c>
      <c r="AY873" s="166" t="s">
        <v>219</v>
      </c>
    </row>
    <row r="874" spans="2:65" s="12" customFormat="1" ht="11.25">
      <c r="B874" s="151"/>
      <c r="D874" s="152" t="s">
        <v>228</v>
      </c>
      <c r="E874" s="153" t="s">
        <v>1</v>
      </c>
      <c r="F874" s="154" t="s">
        <v>2189</v>
      </c>
      <c r="H874" s="153" t="s">
        <v>1</v>
      </c>
      <c r="I874" s="155"/>
      <c r="L874" s="151"/>
      <c r="M874" s="156"/>
      <c r="T874" s="157"/>
      <c r="AT874" s="153" t="s">
        <v>228</v>
      </c>
      <c r="AU874" s="153" t="s">
        <v>96</v>
      </c>
      <c r="AV874" s="12" t="s">
        <v>94</v>
      </c>
      <c r="AW874" s="12" t="s">
        <v>42</v>
      </c>
      <c r="AX874" s="12" t="s">
        <v>87</v>
      </c>
      <c r="AY874" s="153" t="s">
        <v>219</v>
      </c>
    </row>
    <row r="875" spans="2:65" s="15" customFormat="1" ht="11.25">
      <c r="B875" s="172"/>
      <c r="D875" s="152" t="s">
        <v>228</v>
      </c>
      <c r="E875" s="173" t="s">
        <v>1</v>
      </c>
      <c r="F875" s="174" t="s">
        <v>262</v>
      </c>
      <c r="H875" s="175">
        <v>1</v>
      </c>
      <c r="I875" s="176"/>
      <c r="L875" s="172"/>
      <c r="M875" s="177"/>
      <c r="T875" s="178"/>
      <c r="AT875" s="173" t="s">
        <v>228</v>
      </c>
      <c r="AU875" s="173" t="s">
        <v>96</v>
      </c>
      <c r="AV875" s="15" t="s">
        <v>226</v>
      </c>
      <c r="AW875" s="15" t="s">
        <v>42</v>
      </c>
      <c r="AX875" s="15" t="s">
        <v>94</v>
      </c>
      <c r="AY875" s="173" t="s">
        <v>219</v>
      </c>
    </row>
    <row r="876" spans="2:65" s="1" customFormat="1" ht="16.5" customHeight="1">
      <c r="B876" s="33"/>
      <c r="C876" s="138" t="s">
        <v>2319</v>
      </c>
      <c r="D876" s="138" t="s">
        <v>221</v>
      </c>
      <c r="E876" s="139" t="s">
        <v>2320</v>
      </c>
      <c r="F876" s="140" t="s">
        <v>2321</v>
      </c>
      <c r="G876" s="141" t="s">
        <v>382</v>
      </c>
      <c r="H876" s="142">
        <v>1</v>
      </c>
      <c r="I876" s="143"/>
      <c r="J876" s="144">
        <f>ROUND(I876*H876,2)</f>
        <v>0</v>
      </c>
      <c r="K876" s="140" t="s">
        <v>254</v>
      </c>
      <c r="L876" s="33"/>
      <c r="M876" s="145" t="s">
        <v>1</v>
      </c>
      <c r="N876" s="146" t="s">
        <v>52</v>
      </c>
      <c r="P876" s="147">
        <f>O876*H876</f>
        <v>0</v>
      </c>
      <c r="Q876" s="147">
        <v>0.21734000000000001</v>
      </c>
      <c r="R876" s="147">
        <f>Q876*H876</f>
        <v>0.21734000000000001</v>
      </c>
      <c r="S876" s="147">
        <v>0</v>
      </c>
      <c r="T876" s="148">
        <f>S876*H876</f>
        <v>0</v>
      </c>
      <c r="AR876" s="149" t="s">
        <v>226</v>
      </c>
      <c r="AT876" s="149" t="s">
        <v>221</v>
      </c>
      <c r="AU876" s="149" t="s">
        <v>96</v>
      </c>
      <c r="AY876" s="17" t="s">
        <v>219</v>
      </c>
      <c r="BE876" s="150">
        <f>IF(N876="základní",J876,0)</f>
        <v>0</v>
      </c>
      <c r="BF876" s="150">
        <f>IF(N876="snížená",J876,0)</f>
        <v>0</v>
      </c>
      <c r="BG876" s="150">
        <f>IF(N876="zákl. přenesená",J876,0)</f>
        <v>0</v>
      </c>
      <c r="BH876" s="150">
        <f>IF(N876="sníž. přenesená",J876,0)</f>
        <v>0</v>
      </c>
      <c r="BI876" s="150">
        <f>IF(N876="nulová",J876,0)</f>
        <v>0</v>
      </c>
      <c r="BJ876" s="17" t="s">
        <v>94</v>
      </c>
      <c r="BK876" s="150">
        <f>ROUND(I876*H876,2)</f>
        <v>0</v>
      </c>
      <c r="BL876" s="17" t="s">
        <v>226</v>
      </c>
      <c r="BM876" s="149" t="s">
        <v>2322</v>
      </c>
    </row>
    <row r="877" spans="2:65" s="1" customFormat="1" ht="11.25">
      <c r="B877" s="33"/>
      <c r="D877" s="179" t="s">
        <v>256</v>
      </c>
      <c r="F877" s="180" t="s">
        <v>2323</v>
      </c>
      <c r="I877" s="181"/>
      <c r="L877" s="33"/>
      <c r="M877" s="182"/>
      <c r="T877" s="57"/>
      <c r="AT877" s="17" t="s">
        <v>256</v>
      </c>
      <c r="AU877" s="17" t="s">
        <v>96</v>
      </c>
    </row>
    <row r="878" spans="2:65" s="12" customFormat="1" ht="11.25">
      <c r="B878" s="151"/>
      <c r="D878" s="152" t="s">
        <v>228</v>
      </c>
      <c r="E878" s="153" t="s">
        <v>1</v>
      </c>
      <c r="F878" s="154" t="s">
        <v>2324</v>
      </c>
      <c r="H878" s="153" t="s">
        <v>1</v>
      </c>
      <c r="I878" s="155"/>
      <c r="L878" s="151"/>
      <c r="M878" s="156"/>
      <c r="T878" s="157"/>
      <c r="AT878" s="153" t="s">
        <v>228</v>
      </c>
      <c r="AU878" s="153" t="s">
        <v>96</v>
      </c>
      <c r="AV878" s="12" t="s">
        <v>94</v>
      </c>
      <c r="AW878" s="12" t="s">
        <v>42</v>
      </c>
      <c r="AX878" s="12" t="s">
        <v>87</v>
      </c>
      <c r="AY878" s="153" t="s">
        <v>219</v>
      </c>
    </row>
    <row r="879" spans="2:65" s="14" customFormat="1" ht="11.25">
      <c r="B879" s="165"/>
      <c r="D879" s="152" t="s">
        <v>228</v>
      </c>
      <c r="E879" s="166" t="s">
        <v>1</v>
      </c>
      <c r="F879" s="167" t="s">
        <v>1593</v>
      </c>
      <c r="H879" s="168">
        <v>1</v>
      </c>
      <c r="I879" s="169"/>
      <c r="L879" s="165"/>
      <c r="M879" s="170"/>
      <c r="T879" s="171"/>
      <c r="AT879" s="166" t="s">
        <v>228</v>
      </c>
      <c r="AU879" s="166" t="s">
        <v>96</v>
      </c>
      <c r="AV879" s="14" t="s">
        <v>96</v>
      </c>
      <c r="AW879" s="14" t="s">
        <v>42</v>
      </c>
      <c r="AX879" s="14" t="s">
        <v>94</v>
      </c>
      <c r="AY879" s="166" t="s">
        <v>219</v>
      </c>
    </row>
    <row r="880" spans="2:65" s="1" customFormat="1" ht="16.5" customHeight="1">
      <c r="B880" s="33"/>
      <c r="C880" s="183" t="s">
        <v>2325</v>
      </c>
      <c r="D880" s="183" t="s">
        <v>472</v>
      </c>
      <c r="E880" s="184" t="s">
        <v>2326</v>
      </c>
      <c r="F880" s="185" t="s">
        <v>2327</v>
      </c>
      <c r="G880" s="186" t="s">
        <v>382</v>
      </c>
      <c r="H880" s="187">
        <v>1</v>
      </c>
      <c r="I880" s="188"/>
      <c r="J880" s="189">
        <f>ROUND(I880*H880,2)</f>
        <v>0</v>
      </c>
      <c r="K880" s="185" t="s">
        <v>254</v>
      </c>
      <c r="L880" s="190"/>
      <c r="M880" s="191" t="s">
        <v>1</v>
      </c>
      <c r="N880" s="192" t="s">
        <v>52</v>
      </c>
      <c r="P880" s="147">
        <f>O880*H880</f>
        <v>0</v>
      </c>
      <c r="Q880" s="147">
        <v>6.0000000000000001E-3</v>
      </c>
      <c r="R880" s="147">
        <f>Q880*H880</f>
        <v>6.0000000000000001E-3</v>
      </c>
      <c r="S880" s="147">
        <v>0</v>
      </c>
      <c r="T880" s="148">
        <f>S880*H880</f>
        <v>0</v>
      </c>
      <c r="AR880" s="149" t="s">
        <v>295</v>
      </c>
      <c r="AT880" s="149" t="s">
        <v>472</v>
      </c>
      <c r="AU880" s="149" t="s">
        <v>96</v>
      </c>
      <c r="AY880" s="17" t="s">
        <v>219</v>
      </c>
      <c r="BE880" s="150">
        <f>IF(N880="základní",J880,0)</f>
        <v>0</v>
      </c>
      <c r="BF880" s="150">
        <f>IF(N880="snížená",J880,0)</f>
        <v>0</v>
      </c>
      <c r="BG880" s="150">
        <f>IF(N880="zákl. přenesená",J880,0)</f>
        <v>0</v>
      </c>
      <c r="BH880" s="150">
        <f>IF(N880="sníž. přenesená",J880,0)</f>
        <v>0</v>
      </c>
      <c r="BI880" s="150">
        <f>IF(N880="nulová",J880,0)</f>
        <v>0</v>
      </c>
      <c r="BJ880" s="17" t="s">
        <v>94</v>
      </c>
      <c r="BK880" s="150">
        <f>ROUND(I880*H880,2)</f>
        <v>0</v>
      </c>
      <c r="BL880" s="17" t="s">
        <v>226</v>
      </c>
      <c r="BM880" s="149" t="s">
        <v>2328</v>
      </c>
    </row>
    <row r="881" spans="2:65" s="14" customFormat="1" ht="11.25">
      <c r="B881" s="165"/>
      <c r="D881" s="152" t="s">
        <v>228</v>
      </c>
      <c r="E881" s="166" t="s">
        <v>1</v>
      </c>
      <c r="F881" s="167" t="s">
        <v>1593</v>
      </c>
      <c r="H881" s="168">
        <v>1</v>
      </c>
      <c r="I881" s="169"/>
      <c r="L881" s="165"/>
      <c r="M881" s="170"/>
      <c r="T881" s="171"/>
      <c r="AT881" s="166" t="s">
        <v>228</v>
      </c>
      <c r="AU881" s="166" t="s">
        <v>96</v>
      </c>
      <c r="AV881" s="14" t="s">
        <v>96</v>
      </c>
      <c r="AW881" s="14" t="s">
        <v>42</v>
      </c>
      <c r="AX881" s="14" t="s">
        <v>94</v>
      </c>
      <c r="AY881" s="166" t="s">
        <v>219</v>
      </c>
    </row>
    <row r="882" spans="2:65" s="11" customFormat="1" ht="22.9" customHeight="1">
      <c r="B882" s="126"/>
      <c r="D882" s="127" t="s">
        <v>86</v>
      </c>
      <c r="E882" s="136" t="s">
        <v>301</v>
      </c>
      <c r="F882" s="136" t="s">
        <v>783</v>
      </c>
      <c r="I882" s="129"/>
      <c r="J882" s="137">
        <f>BK882</f>
        <v>0</v>
      </c>
      <c r="L882" s="126"/>
      <c r="M882" s="131"/>
      <c r="P882" s="132">
        <f>SUM(P883:P1060)</f>
        <v>0</v>
      </c>
      <c r="R882" s="132">
        <f>SUM(R883:R1060)</f>
        <v>95.121286999999995</v>
      </c>
      <c r="T882" s="133">
        <f>SUM(T883:T1060)</f>
        <v>3.5017500000000004</v>
      </c>
      <c r="AR882" s="127" t="s">
        <v>94</v>
      </c>
      <c r="AT882" s="134" t="s">
        <v>86</v>
      </c>
      <c r="AU882" s="134" t="s">
        <v>94</v>
      </c>
      <c r="AY882" s="127" t="s">
        <v>219</v>
      </c>
      <c r="BK882" s="135">
        <f>SUM(BK883:BK1060)</f>
        <v>0</v>
      </c>
    </row>
    <row r="883" spans="2:65" s="1" customFormat="1" ht="24.2" customHeight="1">
      <c r="B883" s="33"/>
      <c r="C883" s="138" t="s">
        <v>2329</v>
      </c>
      <c r="D883" s="138" t="s">
        <v>221</v>
      </c>
      <c r="E883" s="139" t="s">
        <v>2330</v>
      </c>
      <c r="F883" s="140" t="s">
        <v>2331</v>
      </c>
      <c r="G883" s="141" t="s">
        <v>382</v>
      </c>
      <c r="H883" s="142">
        <v>17</v>
      </c>
      <c r="I883" s="143"/>
      <c r="J883" s="144">
        <f>ROUND(I883*H883,2)</f>
        <v>0</v>
      </c>
      <c r="K883" s="140" t="s">
        <v>225</v>
      </c>
      <c r="L883" s="33"/>
      <c r="M883" s="145" t="s">
        <v>1</v>
      </c>
      <c r="N883" s="146" t="s">
        <v>52</v>
      </c>
      <c r="P883" s="147">
        <f>O883*H883</f>
        <v>0</v>
      </c>
      <c r="Q883" s="147">
        <v>1.2E-2</v>
      </c>
      <c r="R883" s="147">
        <f>Q883*H883</f>
        <v>0.20400000000000001</v>
      </c>
      <c r="S883" s="147">
        <v>0</v>
      </c>
      <c r="T883" s="148">
        <f>S883*H883</f>
        <v>0</v>
      </c>
      <c r="AR883" s="149" t="s">
        <v>226</v>
      </c>
      <c r="AT883" s="149" t="s">
        <v>221</v>
      </c>
      <c r="AU883" s="149" t="s">
        <v>96</v>
      </c>
      <c r="AY883" s="17" t="s">
        <v>219</v>
      </c>
      <c r="BE883" s="150">
        <f>IF(N883="základní",J883,0)</f>
        <v>0</v>
      </c>
      <c r="BF883" s="150">
        <f>IF(N883="snížená",J883,0)</f>
        <v>0</v>
      </c>
      <c r="BG883" s="150">
        <f>IF(N883="zákl. přenesená",J883,0)</f>
        <v>0</v>
      </c>
      <c r="BH883" s="150">
        <f>IF(N883="sníž. přenesená",J883,0)</f>
        <v>0</v>
      </c>
      <c r="BI883" s="150">
        <f>IF(N883="nulová",J883,0)</f>
        <v>0</v>
      </c>
      <c r="BJ883" s="17" t="s">
        <v>94</v>
      </c>
      <c r="BK883" s="150">
        <f>ROUND(I883*H883,2)</f>
        <v>0</v>
      </c>
      <c r="BL883" s="17" t="s">
        <v>226</v>
      </c>
      <c r="BM883" s="149" t="s">
        <v>2332</v>
      </c>
    </row>
    <row r="884" spans="2:65" s="14" customFormat="1" ht="11.25">
      <c r="B884" s="165"/>
      <c r="D884" s="152" t="s">
        <v>228</v>
      </c>
      <c r="E884" s="166" t="s">
        <v>1</v>
      </c>
      <c r="F884" s="167" t="s">
        <v>2333</v>
      </c>
      <c r="H884" s="168">
        <v>17</v>
      </c>
      <c r="I884" s="169"/>
      <c r="L884" s="165"/>
      <c r="M884" s="170"/>
      <c r="T884" s="171"/>
      <c r="AT884" s="166" t="s">
        <v>228</v>
      </c>
      <c r="AU884" s="166" t="s">
        <v>96</v>
      </c>
      <c r="AV884" s="14" t="s">
        <v>96</v>
      </c>
      <c r="AW884" s="14" t="s">
        <v>42</v>
      </c>
      <c r="AX884" s="14" t="s">
        <v>87</v>
      </c>
      <c r="AY884" s="166" t="s">
        <v>219</v>
      </c>
    </row>
    <row r="885" spans="2:65" s="12" customFormat="1" ht="11.25">
      <c r="B885" s="151"/>
      <c r="D885" s="152" t="s">
        <v>228</v>
      </c>
      <c r="E885" s="153" t="s">
        <v>1</v>
      </c>
      <c r="F885" s="154" t="s">
        <v>2334</v>
      </c>
      <c r="H885" s="153" t="s">
        <v>1</v>
      </c>
      <c r="I885" s="155"/>
      <c r="L885" s="151"/>
      <c r="M885" s="156"/>
      <c r="T885" s="157"/>
      <c r="AT885" s="153" t="s">
        <v>228</v>
      </c>
      <c r="AU885" s="153" t="s">
        <v>96</v>
      </c>
      <c r="AV885" s="12" t="s">
        <v>94</v>
      </c>
      <c r="AW885" s="12" t="s">
        <v>42</v>
      </c>
      <c r="AX885" s="12" t="s">
        <v>87</v>
      </c>
      <c r="AY885" s="153" t="s">
        <v>219</v>
      </c>
    </row>
    <row r="886" spans="2:65" s="15" customFormat="1" ht="11.25">
      <c r="B886" s="172"/>
      <c r="D886" s="152" t="s">
        <v>228</v>
      </c>
      <c r="E886" s="173" t="s">
        <v>1</v>
      </c>
      <c r="F886" s="174" t="s">
        <v>262</v>
      </c>
      <c r="H886" s="175">
        <v>17</v>
      </c>
      <c r="I886" s="176"/>
      <c r="L886" s="172"/>
      <c r="M886" s="177"/>
      <c r="T886" s="178"/>
      <c r="AT886" s="173" t="s">
        <v>228</v>
      </c>
      <c r="AU886" s="173" t="s">
        <v>96</v>
      </c>
      <c r="AV886" s="15" t="s">
        <v>226</v>
      </c>
      <c r="AW886" s="15" t="s">
        <v>42</v>
      </c>
      <c r="AX886" s="15" t="s">
        <v>94</v>
      </c>
      <c r="AY886" s="173" t="s">
        <v>219</v>
      </c>
    </row>
    <row r="887" spans="2:65" s="1" customFormat="1" ht="16.5" customHeight="1">
      <c r="B887" s="33"/>
      <c r="C887" s="183" t="s">
        <v>2335</v>
      </c>
      <c r="D887" s="183" t="s">
        <v>472</v>
      </c>
      <c r="E887" s="184" t="s">
        <v>2336</v>
      </c>
      <c r="F887" s="185" t="s">
        <v>2337</v>
      </c>
      <c r="G887" s="186" t="s">
        <v>382</v>
      </c>
      <c r="H887" s="187">
        <v>17</v>
      </c>
      <c r="I887" s="188"/>
      <c r="J887" s="189">
        <f>ROUND(I887*H887,2)</f>
        <v>0</v>
      </c>
      <c r="K887" s="185" t="s">
        <v>254</v>
      </c>
      <c r="L887" s="190"/>
      <c r="M887" s="191" t="s">
        <v>1</v>
      </c>
      <c r="N887" s="192" t="s">
        <v>52</v>
      </c>
      <c r="P887" s="147">
        <f>O887*H887</f>
        <v>0</v>
      </c>
      <c r="Q887" s="147">
        <v>8.1000000000000003E-2</v>
      </c>
      <c r="R887" s="147">
        <f>Q887*H887</f>
        <v>1.377</v>
      </c>
      <c r="S887" s="147">
        <v>0</v>
      </c>
      <c r="T887" s="148">
        <f>S887*H887</f>
        <v>0</v>
      </c>
      <c r="AR887" s="149" t="s">
        <v>295</v>
      </c>
      <c r="AT887" s="149" t="s">
        <v>472</v>
      </c>
      <c r="AU887" s="149" t="s">
        <v>96</v>
      </c>
      <c r="AY887" s="17" t="s">
        <v>219</v>
      </c>
      <c r="BE887" s="150">
        <f>IF(N887="základní",J887,0)</f>
        <v>0</v>
      </c>
      <c r="BF887" s="150">
        <f>IF(N887="snížená",J887,0)</f>
        <v>0</v>
      </c>
      <c r="BG887" s="150">
        <f>IF(N887="zákl. přenesená",J887,0)</f>
        <v>0</v>
      </c>
      <c r="BH887" s="150">
        <f>IF(N887="sníž. přenesená",J887,0)</f>
        <v>0</v>
      </c>
      <c r="BI887" s="150">
        <f>IF(N887="nulová",J887,0)</f>
        <v>0</v>
      </c>
      <c r="BJ887" s="17" t="s">
        <v>94</v>
      </c>
      <c r="BK887" s="150">
        <f>ROUND(I887*H887,2)</f>
        <v>0</v>
      </c>
      <c r="BL887" s="17" t="s">
        <v>226</v>
      </c>
      <c r="BM887" s="149" t="s">
        <v>2338</v>
      </c>
    </row>
    <row r="888" spans="2:65" s="14" customFormat="1" ht="11.25">
      <c r="B888" s="165"/>
      <c r="D888" s="152" t="s">
        <v>228</v>
      </c>
      <c r="E888" s="166" t="s">
        <v>1</v>
      </c>
      <c r="F888" s="167" t="s">
        <v>2333</v>
      </c>
      <c r="H888" s="168">
        <v>17</v>
      </c>
      <c r="I888" s="169"/>
      <c r="L888" s="165"/>
      <c r="M888" s="170"/>
      <c r="T888" s="171"/>
      <c r="AT888" s="166" t="s">
        <v>228</v>
      </c>
      <c r="AU888" s="166" t="s">
        <v>96</v>
      </c>
      <c r="AV888" s="14" t="s">
        <v>96</v>
      </c>
      <c r="AW888" s="14" t="s">
        <v>42</v>
      </c>
      <c r="AX888" s="14" t="s">
        <v>94</v>
      </c>
      <c r="AY888" s="166" t="s">
        <v>219</v>
      </c>
    </row>
    <row r="889" spans="2:65" s="1" customFormat="1" ht="16.5" customHeight="1">
      <c r="B889" s="33"/>
      <c r="C889" s="138" t="s">
        <v>1474</v>
      </c>
      <c r="D889" s="138" t="s">
        <v>221</v>
      </c>
      <c r="E889" s="139" t="s">
        <v>2339</v>
      </c>
      <c r="F889" s="140" t="s">
        <v>2340</v>
      </c>
      <c r="G889" s="141" t="s">
        <v>382</v>
      </c>
      <c r="H889" s="142">
        <v>7</v>
      </c>
      <c r="I889" s="143"/>
      <c r="J889" s="144">
        <f>ROUND(I889*H889,2)</f>
        <v>0</v>
      </c>
      <c r="K889" s="140" t="s">
        <v>254</v>
      </c>
      <c r="L889" s="33"/>
      <c r="M889" s="145" t="s">
        <v>1</v>
      </c>
      <c r="N889" s="146" t="s">
        <v>52</v>
      </c>
      <c r="P889" s="147">
        <f>O889*H889</f>
        <v>0</v>
      </c>
      <c r="Q889" s="147">
        <v>6.9999999999999999E-4</v>
      </c>
      <c r="R889" s="147">
        <f>Q889*H889</f>
        <v>4.8999999999999998E-3</v>
      </c>
      <c r="S889" s="147">
        <v>0</v>
      </c>
      <c r="T889" s="148">
        <f>S889*H889</f>
        <v>0</v>
      </c>
      <c r="AR889" s="149" t="s">
        <v>226</v>
      </c>
      <c r="AT889" s="149" t="s">
        <v>221</v>
      </c>
      <c r="AU889" s="149" t="s">
        <v>96</v>
      </c>
      <c r="AY889" s="17" t="s">
        <v>219</v>
      </c>
      <c r="BE889" s="150">
        <f>IF(N889="základní",J889,0)</f>
        <v>0</v>
      </c>
      <c r="BF889" s="150">
        <f>IF(N889="snížená",J889,0)</f>
        <v>0</v>
      </c>
      <c r="BG889" s="150">
        <f>IF(N889="zákl. přenesená",J889,0)</f>
        <v>0</v>
      </c>
      <c r="BH889" s="150">
        <f>IF(N889="sníž. přenesená",J889,0)</f>
        <v>0</v>
      </c>
      <c r="BI889" s="150">
        <f>IF(N889="nulová",J889,0)</f>
        <v>0</v>
      </c>
      <c r="BJ889" s="17" t="s">
        <v>94</v>
      </c>
      <c r="BK889" s="150">
        <f>ROUND(I889*H889,2)</f>
        <v>0</v>
      </c>
      <c r="BL889" s="17" t="s">
        <v>226</v>
      </c>
      <c r="BM889" s="149" t="s">
        <v>2341</v>
      </c>
    </row>
    <row r="890" spans="2:65" s="1" customFormat="1" ht="11.25">
      <c r="B890" s="33"/>
      <c r="D890" s="179" t="s">
        <v>256</v>
      </c>
      <c r="F890" s="180" t="s">
        <v>2342</v>
      </c>
      <c r="I890" s="181"/>
      <c r="L890" s="33"/>
      <c r="M890" s="182"/>
      <c r="T890" s="57"/>
      <c r="AT890" s="17" t="s">
        <v>256</v>
      </c>
      <c r="AU890" s="17" t="s">
        <v>96</v>
      </c>
    </row>
    <row r="891" spans="2:65" s="12" customFormat="1" ht="11.25">
      <c r="B891" s="151"/>
      <c r="D891" s="152" t="s">
        <v>228</v>
      </c>
      <c r="E891" s="153" t="s">
        <v>1</v>
      </c>
      <c r="F891" s="154" t="s">
        <v>2343</v>
      </c>
      <c r="H891" s="153" t="s">
        <v>1</v>
      </c>
      <c r="I891" s="155"/>
      <c r="L891" s="151"/>
      <c r="M891" s="156"/>
      <c r="T891" s="157"/>
      <c r="AT891" s="153" t="s">
        <v>228</v>
      </c>
      <c r="AU891" s="153" t="s">
        <v>96</v>
      </c>
      <c r="AV891" s="12" t="s">
        <v>94</v>
      </c>
      <c r="AW891" s="12" t="s">
        <v>42</v>
      </c>
      <c r="AX891" s="12" t="s">
        <v>87</v>
      </c>
      <c r="AY891" s="153" t="s">
        <v>219</v>
      </c>
    </row>
    <row r="892" spans="2:65" s="12" customFormat="1" ht="11.25">
      <c r="B892" s="151"/>
      <c r="D892" s="152" t="s">
        <v>228</v>
      </c>
      <c r="E892" s="153" t="s">
        <v>1</v>
      </c>
      <c r="F892" s="154" t="s">
        <v>2344</v>
      </c>
      <c r="H892" s="153" t="s">
        <v>1</v>
      </c>
      <c r="I892" s="155"/>
      <c r="L892" s="151"/>
      <c r="M892" s="156"/>
      <c r="T892" s="157"/>
      <c r="AT892" s="153" t="s">
        <v>228</v>
      </c>
      <c r="AU892" s="153" t="s">
        <v>96</v>
      </c>
      <c r="AV892" s="12" t="s">
        <v>94</v>
      </c>
      <c r="AW892" s="12" t="s">
        <v>42</v>
      </c>
      <c r="AX892" s="12" t="s">
        <v>87</v>
      </c>
      <c r="AY892" s="153" t="s">
        <v>219</v>
      </c>
    </row>
    <row r="893" spans="2:65" s="14" customFormat="1" ht="11.25">
      <c r="B893" s="165"/>
      <c r="D893" s="152" t="s">
        <v>228</v>
      </c>
      <c r="E893" s="166" t="s">
        <v>1</v>
      </c>
      <c r="F893" s="167" t="s">
        <v>2345</v>
      </c>
      <c r="H893" s="168">
        <v>1</v>
      </c>
      <c r="I893" s="169"/>
      <c r="L893" s="165"/>
      <c r="M893" s="170"/>
      <c r="T893" s="171"/>
      <c r="AT893" s="166" t="s">
        <v>228</v>
      </c>
      <c r="AU893" s="166" t="s">
        <v>96</v>
      </c>
      <c r="AV893" s="14" t="s">
        <v>96</v>
      </c>
      <c r="AW893" s="14" t="s">
        <v>42</v>
      </c>
      <c r="AX893" s="14" t="s">
        <v>87</v>
      </c>
      <c r="AY893" s="166" t="s">
        <v>219</v>
      </c>
    </row>
    <row r="894" spans="2:65" s="14" customFormat="1" ht="11.25">
      <c r="B894" s="165"/>
      <c r="D894" s="152" t="s">
        <v>228</v>
      </c>
      <c r="E894" s="166" t="s">
        <v>1</v>
      </c>
      <c r="F894" s="167" t="s">
        <v>2346</v>
      </c>
      <c r="H894" s="168">
        <v>1</v>
      </c>
      <c r="I894" s="169"/>
      <c r="L894" s="165"/>
      <c r="M894" s="170"/>
      <c r="T894" s="171"/>
      <c r="AT894" s="166" t="s">
        <v>228</v>
      </c>
      <c r="AU894" s="166" t="s">
        <v>96</v>
      </c>
      <c r="AV894" s="14" t="s">
        <v>96</v>
      </c>
      <c r="AW894" s="14" t="s">
        <v>42</v>
      </c>
      <c r="AX894" s="14" t="s">
        <v>87</v>
      </c>
      <c r="AY894" s="166" t="s">
        <v>219</v>
      </c>
    </row>
    <row r="895" spans="2:65" s="14" customFormat="1" ht="11.25">
      <c r="B895" s="165"/>
      <c r="D895" s="152" t="s">
        <v>228</v>
      </c>
      <c r="E895" s="166" t="s">
        <v>1</v>
      </c>
      <c r="F895" s="167" t="s">
        <v>2347</v>
      </c>
      <c r="H895" s="168">
        <v>1</v>
      </c>
      <c r="I895" s="169"/>
      <c r="L895" s="165"/>
      <c r="M895" s="170"/>
      <c r="T895" s="171"/>
      <c r="AT895" s="166" t="s">
        <v>228</v>
      </c>
      <c r="AU895" s="166" t="s">
        <v>96</v>
      </c>
      <c r="AV895" s="14" t="s">
        <v>96</v>
      </c>
      <c r="AW895" s="14" t="s">
        <v>42</v>
      </c>
      <c r="AX895" s="14" t="s">
        <v>87</v>
      </c>
      <c r="AY895" s="166" t="s">
        <v>219</v>
      </c>
    </row>
    <row r="896" spans="2:65" s="14" customFormat="1" ht="11.25">
      <c r="B896" s="165"/>
      <c r="D896" s="152" t="s">
        <v>228</v>
      </c>
      <c r="E896" s="166" t="s">
        <v>1</v>
      </c>
      <c r="F896" s="167" t="s">
        <v>2348</v>
      </c>
      <c r="H896" s="168">
        <v>1</v>
      </c>
      <c r="I896" s="169"/>
      <c r="L896" s="165"/>
      <c r="M896" s="170"/>
      <c r="T896" s="171"/>
      <c r="AT896" s="166" t="s">
        <v>228</v>
      </c>
      <c r="AU896" s="166" t="s">
        <v>96</v>
      </c>
      <c r="AV896" s="14" t="s">
        <v>96</v>
      </c>
      <c r="AW896" s="14" t="s">
        <v>42</v>
      </c>
      <c r="AX896" s="14" t="s">
        <v>87</v>
      </c>
      <c r="AY896" s="166" t="s">
        <v>219</v>
      </c>
    </row>
    <row r="897" spans="2:65" s="13" customFormat="1" ht="11.25">
      <c r="B897" s="158"/>
      <c r="D897" s="152" t="s">
        <v>228</v>
      </c>
      <c r="E897" s="159" t="s">
        <v>1</v>
      </c>
      <c r="F897" s="160" t="s">
        <v>2349</v>
      </c>
      <c r="H897" s="161">
        <v>4</v>
      </c>
      <c r="I897" s="162"/>
      <c r="L897" s="158"/>
      <c r="M897" s="163"/>
      <c r="T897" s="164"/>
      <c r="AT897" s="159" t="s">
        <v>228</v>
      </c>
      <c r="AU897" s="159" t="s">
        <v>96</v>
      </c>
      <c r="AV897" s="13" t="s">
        <v>236</v>
      </c>
      <c r="AW897" s="13" t="s">
        <v>42</v>
      </c>
      <c r="AX897" s="13" t="s">
        <v>87</v>
      </c>
      <c r="AY897" s="159" t="s">
        <v>219</v>
      </c>
    </row>
    <row r="898" spans="2:65" s="12" customFormat="1" ht="11.25">
      <c r="B898" s="151"/>
      <c r="D898" s="152" t="s">
        <v>228</v>
      </c>
      <c r="E898" s="153" t="s">
        <v>1</v>
      </c>
      <c r="F898" s="154" t="s">
        <v>2350</v>
      </c>
      <c r="H898" s="153" t="s">
        <v>1</v>
      </c>
      <c r="I898" s="155"/>
      <c r="L898" s="151"/>
      <c r="M898" s="156"/>
      <c r="T898" s="157"/>
      <c r="AT898" s="153" t="s">
        <v>228</v>
      </c>
      <c r="AU898" s="153" t="s">
        <v>96</v>
      </c>
      <c r="AV898" s="12" t="s">
        <v>94</v>
      </c>
      <c r="AW898" s="12" t="s">
        <v>42</v>
      </c>
      <c r="AX898" s="12" t="s">
        <v>87</v>
      </c>
      <c r="AY898" s="153" t="s">
        <v>219</v>
      </c>
    </row>
    <row r="899" spans="2:65" s="14" customFormat="1" ht="11.25">
      <c r="B899" s="165"/>
      <c r="D899" s="152" t="s">
        <v>228</v>
      </c>
      <c r="E899" s="166" t="s">
        <v>1</v>
      </c>
      <c r="F899" s="167" t="s">
        <v>2351</v>
      </c>
      <c r="H899" s="168">
        <v>2</v>
      </c>
      <c r="I899" s="169"/>
      <c r="L899" s="165"/>
      <c r="M899" s="170"/>
      <c r="T899" s="171"/>
      <c r="AT899" s="166" t="s">
        <v>228</v>
      </c>
      <c r="AU899" s="166" t="s">
        <v>96</v>
      </c>
      <c r="AV899" s="14" t="s">
        <v>96</v>
      </c>
      <c r="AW899" s="14" t="s">
        <v>42</v>
      </c>
      <c r="AX899" s="14" t="s">
        <v>87</v>
      </c>
      <c r="AY899" s="166" t="s">
        <v>219</v>
      </c>
    </row>
    <row r="900" spans="2:65" s="14" customFormat="1" ht="11.25">
      <c r="B900" s="165"/>
      <c r="D900" s="152" t="s">
        <v>228</v>
      </c>
      <c r="E900" s="166" t="s">
        <v>1</v>
      </c>
      <c r="F900" s="167" t="s">
        <v>2352</v>
      </c>
      <c r="H900" s="168">
        <v>1</v>
      </c>
      <c r="I900" s="169"/>
      <c r="L900" s="165"/>
      <c r="M900" s="170"/>
      <c r="T900" s="171"/>
      <c r="AT900" s="166" t="s">
        <v>228</v>
      </c>
      <c r="AU900" s="166" t="s">
        <v>96</v>
      </c>
      <c r="AV900" s="14" t="s">
        <v>96</v>
      </c>
      <c r="AW900" s="14" t="s">
        <v>42</v>
      </c>
      <c r="AX900" s="14" t="s">
        <v>87</v>
      </c>
      <c r="AY900" s="166" t="s">
        <v>219</v>
      </c>
    </row>
    <row r="901" spans="2:65" s="13" customFormat="1" ht="11.25">
      <c r="B901" s="158"/>
      <c r="D901" s="152" t="s">
        <v>228</v>
      </c>
      <c r="E901" s="159" t="s">
        <v>1</v>
      </c>
      <c r="F901" s="160" t="s">
        <v>2353</v>
      </c>
      <c r="H901" s="161">
        <v>3</v>
      </c>
      <c r="I901" s="162"/>
      <c r="L901" s="158"/>
      <c r="M901" s="163"/>
      <c r="T901" s="164"/>
      <c r="AT901" s="159" t="s">
        <v>228</v>
      </c>
      <c r="AU901" s="159" t="s">
        <v>96</v>
      </c>
      <c r="AV901" s="13" t="s">
        <v>236</v>
      </c>
      <c r="AW901" s="13" t="s">
        <v>42</v>
      </c>
      <c r="AX901" s="13" t="s">
        <v>87</v>
      </c>
      <c r="AY901" s="159" t="s">
        <v>219</v>
      </c>
    </row>
    <row r="902" spans="2:65" s="12" customFormat="1" ht="11.25">
      <c r="B902" s="151"/>
      <c r="D902" s="152" t="s">
        <v>228</v>
      </c>
      <c r="E902" s="153" t="s">
        <v>1</v>
      </c>
      <c r="F902" s="154" t="s">
        <v>2354</v>
      </c>
      <c r="H902" s="153" t="s">
        <v>1</v>
      </c>
      <c r="I902" s="155"/>
      <c r="L902" s="151"/>
      <c r="M902" s="156"/>
      <c r="T902" s="157"/>
      <c r="AT902" s="153" t="s">
        <v>228</v>
      </c>
      <c r="AU902" s="153" t="s">
        <v>96</v>
      </c>
      <c r="AV902" s="12" t="s">
        <v>94</v>
      </c>
      <c r="AW902" s="12" t="s">
        <v>42</v>
      </c>
      <c r="AX902" s="12" t="s">
        <v>87</v>
      </c>
      <c r="AY902" s="153" t="s">
        <v>219</v>
      </c>
    </row>
    <row r="903" spans="2:65" s="15" customFormat="1" ht="11.25">
      <c r="B903" s="172"/>
      <c r="D903" s="152" t="s">
        <v>228</v>
      </c>
      <c r="E903" s="173" t="s">
        <v>1</v>
      </c>
      <c r="F903" s="174" t="s">
        <v>262</v>
      </c>
      <c r="H903" s="175">
        <v>7</v>
      </c>
      <c r="I903" s="176"/>
      <c r="L903" s="172"/>
      <c r="M903" s="177"/>
      <c r="T903" s="178"/>
      <c r="AT903" s="173" t="s">
        <v>228</v>
      </c>
      <c r="AU903" s="173" t="s">
        <v>96</v>
      </c>
      <c r="AV903" s="15" t="s">
        <v>226</v>
      </c>
      <c r="AW903" s="15" t="s">
        <v>42</v>
      </c>
      <c r="AX903" s="15" t="s">
        <v>94</v>
      </c>
      <c r="AY903" s="173" t="s">
        <v>219</v>
      </c>
    </row>
    <row r="904" spans="2:65" s="1" customFormat="1" ht="16.5" customHeight="1">
      <c r="B904" s="33"/>
      <c r="C904" s="183" t="s">
        <v>2355</v>
      </c>
      <c r="D904" s="183" t="s">
        <v>472</v>
      </c>
      <c r="E904" s="184" t="s">
        <v>2356</v>
      </c>
      <c r="F904" s="185" t="s">
        <v>2357</v>
      </c>
      <c r="G904" s="186" t="s">
        <v>382</v>
      </c>
      <c r="H904" s="187">
        <v>2</v>
      </c>
      <c r="I904" s="188"/>
      <c r="J904" s="189">
        <f>ROUND(I904*H904,2)</f>
        <v>0</v>
      </c>
      <c r="K904" s="185" t="s">
        <v>225</v>
      </c>
      <c r="L904" s="190"/>
      <c r="M904" s="191" t="s">
        <v>1</v>
      </c>
      <c r="N904" s="192" t="s">
        <v>52</v>
      </c>
      <c r="P904" s="147">
        <f>O904*H904</f>
        <v>0</v>
      </c>
      <c r="Q904" s="147">
        <v>1.2999999999999999E-3</v>
      </c>
      <c r="R904" s="147">
        <f>Q904*H904</f>
        <v>2.5999999999999999E-3</v>
      </c>
      <c r="S904" s="147">
        <v>0</v>
      </c>
      <c r="T904" s="148">
        <f>S904*H904</f>
        <v>0</v>
      </c>
      <c r="AR904" s="149" t="s">
        <v>295</v>
      </c>
      <c r="AT904" s="149" t="s">
        <v>472</v>
      </c>
      <c r="AU904" s="149" t="s">
        <v>96</v>
      </c>
      <c r="AY904" s="17" t="s">
        <v>219</v>
      </c>
      <c r="BE904" s="150">
        <f>IF(N904="základní",J904,0)</f>
        <v>0</v>
      </c>
      <c r="BF904" s="150">
        <f>IF(N904="snížená",J904,0)</f>
        <v>0</v>
      </c>
      <c r="BG904" s="150">
        <f>IF(N904="zákl. přenesená",J904,0)</f>
        <v>0</v>
      </c>
      <c r="BH904" s="150">
        <f>IF(N904="sníž. přenesená",J904,0)</f>
        <v>0</v>
      </c>
      <c r="BI904" s="150">
        <f>IF(N904="nulová",J904,0)</f>
        <v>0</v>
      </c>
      <c r="BJ904" s="17" t="s">
        <v>94</v>
      </c>
      <c r="BK904" s="150">
        <f>ROUND(I904*H904,2)</f>
        <v>0</v>
      </c>
      <c r="BL904" s="17" t="s">
        <v>226</v>
      </c>
      <c r="BM904" s="149" t="s">
        <v>2358</v>
      </c>
    </row>
    <row r="905" spans="2:65" s="12" customFormat="1" ht="11.25">
      <c r="B905" s="151"/>
      <c r="D905" s="152" t="s">
        <v>228</v>
      </c>
      <c r="E905" s="153" t="s">
        <v>1</v>
      </c>
      <c r="F905" s="154" t="s">
        <v>2359</v>
      </c>
      <c r="H905" s="153" t="s">
        <v>1</v>
      </c>
      <c r="I905" s="155"/>
      <c r="L905" s="151"/>
      <c r="M905" s="156"/>
      <c r="T905" s="157"/>
      <c r="AT905" s="153" t="s">
        <v>228</v>
      </c>
      <c r="AU905" s="153" t="s">
        <v>96</v>
      </c>
      <c r="AV905" s="12" t="s">
        <v>94</v>
      </c>
      <c r="AW905" s="12" t="s">
        <v>42</v>
      </c>
      <c r="AX905" s="12" t="s">
        <v>87</v>
      </c>
      <c r="AY905" s="153" t="s">
        <v>219</v>
      </c>
    </row>
    <row r="906" spans="2:65" s="14" customFormat="1" ht="11.25">
      <c r="B906" s="165"/>
      <c r="D906" s="152" t="s">
        <v>228</v>
      </c>
      <c r="E906" s="166" t="s">
        <v>1</v>
      </c>
      <c r="F906" s="167" t="s">
        <v>2345</v>
      </c>
      <c r="H906" s="168">
        <v>1</v>
      </c>
      <c r="I906" s="169"/>
      <c r="L906" s="165"/>
      <c r="M906" s="170"/>
      <c r="T906" s="171"/>
      <c r="AT906" s="166" t="s">
        <v>228</v>
      </c>
      <c r="AU906" s="166" t="s">
        <v>96</v>
      </c>
      <c r="AV906" s="14" t="s">
        <v>96</v>
      </c>
      <c r="AW906" s="14" t="s">
        <v>42</v>
      </c>
      <c r="AX906" s="14" t="s">
        <v>87</v>
      </c>
      <c r="AY906" s="166" t="s">
        <v>219</v>
      </c>
    </row>
    <row r="907" spans="2:65" s="14" customFormat="1" ht="11.25">
      <c r="B907" s="165"/>
      <c r="D907" s="152" t="s">
        <v>228</v>
      </c>
      <c r="E907" s="166" t="s">
        <v>1</v>
      </c>
      <c r="F907" s="167" t="s">
        <v>2346</v>
      </c>
      <c r="H907" s="168">
        <v>1</v>
      </c>
      <c r="I907" s="169"/>
      <c r="L907" s="165"/>
      <c r="M907" s="170"/>
      <c r="T907" s="171"/>
      <c r="AT907" s="166" t="s">
        <v>228</v>
      </c>
      <c r="AU907" s="166" t="s">
        <v>96</v>
      </c>
      <c r="AV907" s="14" t="s">
        <v>96</v>
      </c>
      <c r="AW907" s="14" t="s">
        <v>42</v>
      </c>
      <c r="AX907" s="14" t="s">
        <v>87</v>
      </c>
      <c r="AY907" s="166" t="s">
        <v>219</v>
      </c>
    </row>
    <row r="908" spans="2:65" s="15" customFormat="1" ht="11.25">
      <c r="B908" s="172"/>
      <c r="D908" s="152" t="s">
        <v>228</v>
      </c>
      <c r="E908" s="173" t="s">
        <v>1</v>
      </c>
      <c r="F908" s="174" t="s">
        <v>262</v>
      </c>
      <c r="H908" s="175">
        <v>2</v>
      </c>
      <c r="I908" s="176"/>
      <c r="L908" s="172"/>
      <c r="M908" s="177"/>
      <c r="T908" s="178"/>
      <c r="AT908" s="173" t="s">
        <v>228</v>
      </c>
      <c r="AU908" s="173" t="s">
        <v>96</v>
      </c>
      <c r="AV908" s="15" t="s">
        <v>226</v>
      </c>
      <c r="AW908" s="15" t="s">
        <v>42</v>
      </c>
      <c r="AX908" s="15" t="s">
        <v>94</v>
      </c>
      <c r="AY908" s="173" t="s">
        <v>219</v>
      </c>
    </row>
    <row r="909" spans="2:65" s="1" customFormat="1" ht="21.75" customHeight="1">
      <c r="B909" s="33"/>
      <c r="C909" s="183" t="s">
        <v>2360</v>
      </c>
      <c r="D909" s="183" t="s">
        <v>472</v>
      </c>
      <c r="E909" s="184" t="s">
        <v>2361</v>
      </c>
      <c r="F909" s="185" t="s">
        <v>2362</v>
      </c>
      <c r="G909" s="186" t="s">
        <v>382</v>
      </c>
      <c r="H909" s="187">
        <v>1</v>
      </c>
      <c r="I909" s="188"/>
      <c r="J909" s="189">
        <f>ROUND(I909*H909,2)</f>
        <v>0</v>
      </c>
      <c r="K909" s="185" t="s">
        <v>225</v>
      </c>
      <c r="L909" s="190"/>
      <c r="M909" s="191" t="s">
        <v>1</v>
      </c>
      <c r="N909" s="192" t="s">
        <v>52</v>
      </c>
      <c r="P909" s="147">
        <f>O909*H909</f>
        <v>0</v>
      </c>
      <c r="Q909" s="147">
        <v>3.5000000000000001E-3</v>
      </c>
      <c r="R909" s="147">
        <f>Q909*H909</f>
        <v>3.5000000000000001E-3</v>
      </c>
      <c r="S909" s="147">
        <v>0</v>
      </c>
      <c r="T909" s="148">
        <f>S909*H909</f>
        <v>0</v>
      </c>
      <c r="AR909" s="149" t="s">
        <v>295</v>
      </c>
      <c r="AT909" s="149" t="s">
        <v>472</v>
      </c>
      <c r="AU909" s="149" t="s">
        <v>96</v>
      </c>
      <c r="AY909" s="17" t="s">
        <v>219</v>
      </c>
      <c r="BE909" s="150">
        <f>IF(N909="základní",J909,0)</f>
        <v>0</v>
      </c>
      <c r="BF909" s="150">
        <f>IF(N909="snížená",J909,0)</f>
        <v>0</v>
      </c>
      <c r="BG909" s="150">
        <f>IF(N909="zákl. přenesená",J909,0)</f>
        <v>0</v>
      </c>
      <c r="BH909" s="150">
        <f>IF(N909="sníž. přenesená",J909,0)</f>
        <v>0</v>
      </c>
      <c r="BI909" s="150">
        <f>IF(N909="nulová",J909,0)</f>
        <v>0</v>
      </c>
      <c r="BJ909" s="17" t="s">
        <v>94</v>
      </c>
      <c r="BK909" s="150">
        <f>ROUND(I909*H909,2)</f>
        <v>0</v>
      </c>
      <c r="BL909" s="17" t="s">
        <v>226</v>
      </c>
      <c r="BM909" s="149" t="s">
        <v>2363</v>
      </c>
    </row>
    <row r="910" spans="2:65" s="14" customFormat="1" ht="11.25">
      <c r="B910" s="165"/>
      <c r="D910" s="152" t="s">
        <v>228</v>
      </c>
      <c r="E910" s="166" t="s">
        <v>1</v>
      </c>
      <c r="F910" s="167" t="s">
        <v>2364</v>
      </c>
      <c r="H910" s="168">
        <v>1</v>
      </c>
      <c r="I910" s="169"/>
      <c r="L910" s="165"/>
      <c r="M910" s="170"/>
      <c r="T910" s="171"/>
      <c r="AT910" s="166" t="s">
        <v>228</v>
      </c>
      <c r="AU910" s="166" t="s">
        <v>96</v>
      </c>
      <c r="AV910" s="14" t="s">
        <v>96</v>
      </c>
      <c r="AW910" s="14" t="s">
        <v>42</v>
      </c>
      <c r="AX910" s="14" t="s">
        <v>94</v>
      </c>
      <c r="AY910" s="166" t="s">
        <v>219</v>
      </c>
    </row>
    <row r="911" spans="2:65" s="1" customFormat="1" ht="16.5" customHeight="1">
      <c r="B911" s="33"/>
      <c r="C911" s="183" t="s">
        <v>2365</v>
      </c>
      <c r="D911" s="183" t="s">
        <v>472</v>
      </c>
      <c r="E911" s="184" t="s">
        <v>2366</v>
      </c>
      <c r="F911" s="185" t="s">
        <v>2367</v>
      </c>
      <c r="G911" s="186" t="s">
        <v>382</v>
      </c>
      <c r="H911" s="187">
        <v>1</v>
      </c>
      <c r="I911" s="188"/>
      <c r="J911" s="189">
        <f>ROUND(I911*H911,2)</f>
        <v>0</v>
      </c>
      <c r="K911" s="185" t="s">
        <v>225</v>
      </c>
      <c r="L911" s="190"/>
      <c r="M911" s="191" t="s">
        <v>1</v>
      </c>
      <c r="N911" s="192" t="s">
        <v>52</v>
      </c>
      <c r="P911" s="147">
        <f>O911*H911</f>
        <v>0</v>
      </c>
      <c r="Q911" s="147">
        <v>8.9999999999999998E-4</v>
      </c>
      <c r="R911" s="147">
        <f>Q911*H911</f>
        <v>8.9999999999999998E-4</v>
      </c>
      <c r="S911" s="147">
        <v>0</v>
      </c>
      <c r="T911" s="148">
        <f>S911*H911</f>
        <v>0</v>
      </c>
      <c r="AR911" s="149" t="s">
        <v>295</v>
      </c>
      <c r="AT911" s="149" t="s">
        <v>472</v>
      </c>
      <c r="AU911" s="149" t="s">
        <v>96</v>
      </c>
      <c r="AY911" s="17" t="s">
        <v>219</v>
      </c>
      <c r="BE911" s="150">
        <f>IF(N911="základní",J911,0)</f>
        <v>0</v>
      </c>
      <c r="BF911" s="150">
        <f>IF(N911="snížená",J911,0)</f>
        <v>0</v>
      </c>
      <c r="BG911" s="150">
        <f>IF(N911="zákl. přenesená",J911,0)</f>
        <v>0</v>
      </c>
      <c r="BH911" s="150">
        <f>IF(N911="sníž. přenesená",J911,0)</f>
        <v>0</v>
      </c>
      <c r="BI911" s="150">
        <f>IF(N911="nulová",J911,0)</f>
        <v>0</v>
      </c>
      <c r="BJ911" s="17" t="s">
        <v>94</v>
      </c>
      <c r="BK911" s="150">
        <f>ROUND(I911*H911,2)</f>
        <v>0</v>
      </c>
      <c r="BL911" s="17" t="s">
        <v>226</v>
      </c>
      <c r="BM911" s="149" t="s">
        <v>2368</v>
      </c>
    </row>
    <row r="912" spans="2:65" s="14" customFormat="1" ht="11.25">
      <c r="B912" s="165"/>
      <c r="D912" s="152" t="s">
        <v>228</v>
      </c>
      <c r="E912" s="166" t="s">
        <v>1</v>
      </c>
      <c r="F912" s="167" t="s">
        <v>2348</v>
      </c>
      <c r="H912" s="168">
        <v>1</v>
      </c>
      <c r="I912" s="169"/>
      <c r="L912" s="165"/>
      <c r="M912" s="170"/>
      <c r="T912" s="171"/>
      <c r="AT912" s="166" t="s">
        <v>228</v>
      </c>
      <c r="AU912" s="166" t="s">
        <v>96</v>
      </c>
      <c r="AV912" s="14" t="s">
        <v>96</v>
      </c>
      <c r="AW912" s="14" t="s">
        <v>42</v>
      </c>
      <c r="AX912" s="14" t="s">
        <v>94</v>
      </c>
      <c r="AY912" s="166" t="s">
        <v>219</v>
      </c>
    </row>
    <row r="913" spans="2:65" s="1" customFormat="1" ht="16.5" customHeight="1">
      <c r="B913" s="33"/>
      <c r="C913" s="138" t="s">
        <v>2369</v>
      </c>
      <c r="D913" s="138" t="s">
        <v>221</v>
      </c>
      <c r="E913" s="139" t="s">
        <v>2370</v>
      </c>
      <c r="F913" s="140" t="s">
        <v>2371</v>
      </c>
      <c r="G913" s="141" t="s">
        <v>382</v>
      </c>
      <c r="H913" s="142">
        <v>4</v>
      </c>
      <c r="I913" s="143"/>
      <c r="J913" s="144">
        <f>ROUND(I913*H913,2)</f>
        <v>0</v>
      </c>
      <c r="K913" s="140" t="s">
        <v>254</v>
      </c>
      <c r="L913" s="33"/>
      <c r="M913" s="145" t="s">
        <v>1</v>
      </c>
      <c r="N913" s="146" t="s">
        <v>52</v>
      </c>
      <c r="P913" s="147">
        <f>O913*H913</f>
        <v>0</v>
      </c>
      <c r="Q913" s="147">
        <v>0.11241</v>
      </c>
      <c r="R913" s="147">
        <f>Q913*H913</f>
        <v>0.44963999999999998</v>
      </c>
      <c r="S913" s="147">
        <v>0</v>
      </c>
      <c r="T913" s="148">
        <f>S913*H913</f>
        <v>0</v>
      </c>
      <c r="AR913" s="149" t="s">
        <v>226</v>
      </c>
      <c r="AT913" s="149" t="s">
        <v>221</v>
      </c>
      <c r="AU913" s="149" t="s">
        <v>96</v>
      </c>
      <c r="AY913" s="17" t="s">
        <v>219</v>
      </c>
      <c r="BE913" s="150">
        <f>IF(N913="základní",J913,0)</f>
        <v>0</v>
      </c>
      <c r="BF913" s="150">
        <f>IF(N913="snížená",J913,0)</f>
        <v>0</v>
      </c>
      <c r="BG913" s="150">
        <f>IF(N913="zákl. přenesená",J913,0)</f>
        <v>0</v>
      </c>
      <c r="BH913" s="150">
        <f>IF(N913="sníž. přenesená",J913,0)</f>
        <v>0</v>
      </c>
      <c r="BI913" s="150">
        <f>IF(N913="nulová",J913,0)</f>
        <v>0</v>
      </c>
      <c r="BJ913" s="17" t="s">
        <v>94</v>
      </c>
      <c r="BK913" s="150">
        <f>ROUND(I913*H913,2)</f>
        <v>0</v>
      </c>
      <c r="BL913" s="17" t="s">
        <v>226</v>
      </c>
      <c r="BM913" s="149" t="s">
        <v>2372</v>
      </c>
    </row>
    <row r="914" spans="2:65" s="1" customFormat="1" ht="11.25">
      <c r="B914" s="33"/>
      <c r="D914" s="179" t="s">
        <v>256</v>
      </c>
      <c r="F914" s="180" t="s">
        <v>2373</v>
      </c>
      <c r="I914" s="181"/>
      <c r="L914" s="33"/>
      <c r="M914" s="182"/>
      <c r="T914" s="57"/>
      <c r="AT914" s="17" t="s">
        <v>256</v>
      </c>
      <c r="AU914" s="17" t="s">
        <v>96</v>
      </c>
    </row>
    <row r="915" spans="2:65" s="12" customFormat="1" ht="11.25">
      <c r="B915" s="151"/>
      <c r="D915" s="152" t="s">
        <v>228</v>
      </c>
      <c r="E915" s="153" t="s">
        <v>1</v>
      </c>
      <c r="F915" s="154" t="s">
        <v>2374</v>
      </c>
      <c r="H915" s="153" t="s">
        <v>1</v>
      </c>
      <c r="I915" s="155"/>
      <c r="L915" s="151"/>
      <c r="M915" s="156"/>
      <c r="T915" s="157"/>
      <c r="AT915" s="153" t="s">
        <v>228</v>
      </c>
      <c r="AU915" s="153" t="s">
        <v>96</v>
      </c>
      <c r="AV915" s="12" t="s">
        <v>94</v>
      </c>
      <c r="AW915" s="12" t="s">
        <v>42</v>
      </c>
      <c r="AX915" s="12" t="s">
        <v>87</v>
      </c>
      <c r="AY915" s="153" t="s">
        <v>219</v>
      </c>
    </row>
    <row r="916" spans="2:65" s="12" customFormat="1" ht="11.25">
      <c r="B916" s="151"/>
      <c r="D916" s="152" t="s">
        <v>228</v>
      </c>
      <c r="E916" s="153" t="s">
        <v>1</v>
      </c>
      <c r="F916" s="154" t="s">
        <v>2375</v>
      </c>
      <c r="H916" s="153" t="s">
        <v>1</v>
      </c>
      <c r="I916" s="155"/>
      <c r="L916" s="151"/>
      <c r="M916" s="156"/>
      <c r="T916" s="157"/>
      <c r="AT916" s="153" t="s">
        <v>228</v>
      </c>
      <c r="AU916" s="153" t="s">
        <v>96</v>
      </c>
      <c r="AV916" s="12" t="s">
        <v>94</v>
      </c>
      <c r="AW916" s="12" t="s">
        <v>42</v>
      </c>
      <c r="AX916" s="12" t="s">
        <v>87</v>
      </c>
      <c r="AY916" s="153" t="s">
        <v>219</v>
      </c>
    </row>
    <row r="917" spans="2:65" s="12" customFormat="1" ht="11.25">
      <c r="B917" s="151"/>
      <c r="D917" s="152" t="s">
        <v>228</v>
      </c>
      <c r="E917" s="153" t="s">
        <v>1</v>
      </c>
      <c r="F917" s="154" t="s">
        <v>2376</v>
      </c>
      <c r="H917" s="153" t="s">
        <v>1</v>
      </c>
      <c r="I917" s="155"/>
      <c r="L917" s="151"/>
      <c r="M917" s="156"/>
      <c r="T917" s="157"/>
      <c r="AT917" s="153" t="s">
        <v>228</v>
      </c>
      <c r="AU917" s="153" t="s">
        <v>96</v>
      </c>
      <c r="AV917" s="12" t="s">
        <v>94</v>
      </c>
      <c r="AW917" s="12" t="s">
        <v>42</v>
      </c>
      <c r="AX917" s="12" t="s">
        <v>87</v>
      </c>
      <c r="AY917" s="153" t="s">
        <v>219</v>
      </c>
    </row>
    <row r="918" spans="2:65" s="12" customFormat="1" ht="11.25">
      <c r="B918" s="151"/>
      <c r="D918" s="152" t="s">
        <v>228</v>
      </c>
      <c r="E918" s="153" t="s">
        <v>1</v>
      </c>
      <c r="F918" s="154" t="s">
        <v>2344</v>
      </c>
      <c r="H918" s="153" t="s">
        <v>1</v>
      </c>
      <c r="I918" s="155"/>
      <c r="L918" s="151"/>
      <c r="M918" s="156"/>
      <c r="T918" s="157"/>
      <c r="AT918" s="153" t="s">
        <v>228</v>
      </c>
      <c r="AU918" s="153" t="s">
        <v>96</v>
      </c>
      <c r="AV918" s="12" t="s">
        <v>94</v>
      </c>
      <c r="AW918" s="12" t="s">
        <v>42</v>
      </c>
      <c r="AX918" s="12" t="s">
        <v>87</v>
      </c>
      <c r="AY918" s="153" t="s">
        <v>219</v>
      </c>
    </row>
    <row r="919" spans="2:65" s="14" customFormat="1" ht="11.25">
      <c r="B919" s="165"/>
      <c r="D919" s="152" t="s">
        <v>228</v>
      </c>
      <c r="E919" s="166" t="s">
        <v>1</v>
      </c>
      <c r="F919" s="167" t="s">
        <v>2377</v>
      </c>
      <c r="H919" s="168">
        <v>1</v>
      </c>
      <c r="I919" s="169"/>
      <c r="L919" s="165"/>
      <c r="M919" s="170"/>
      <c r="T919" s="171"/>
      <c r="AT919" s="166" t="s">
        <v>228</v>
      </c>
      <c r="AU919" s="166" t="s">
        <v>96</v>
      </c>
      <c r="AV919" s="14" t="s">
        <v>96</v>
      </c>
      <c r="AW919" s="14" t="s">
        <v>42</v>
      </c>
      <c r="AX919" s="14" t="s">
        <v>87</v>
      </c>
      <c r="AY919" s="166" t="s">
        <v>219</v>
      </c>
    </row>
    <row r="920" spans="2:65" s="14" customFormat="1" ht="11.25">
      <c r="B920" s="165"/>
      <c r="D920" s="152" t="s">
        <v>228</v>
      </c>
      <c r="E920" s="166" t="s">
        <v>1</v>
      </c>
      <c r="F920" s="167" t="s">
        <v>2378</v>
      </c>
      <c r="H920" s="168">
        <v>1</v>
      </c>
      <c r="I920" s="169"/>
      <c r="L920" s="165"/>
      <c r="M920" s="170"/>
      <c r="T920" s="171"/>
      <c r="AT920" s="166" t="s">
        <v>228</v>
      </c>
      <c r="AU920" s="166" t="s">
        <v>96</v>
      </c>
      <c r="AV920" s="14" t="s">
        <v>96</v>
      </c>
      <c r="AW920" s="14" t="s">
        <v>42</v>
      </c>
      <c r="AX920" s="14" t="s">
        <v>87</v>
      </c>
      <c r="AY920" s="166" t="s">
        <v>219</v>
      </c>
    </row>
    <row r="921" spans="2:65" s="13" customFormat="1" ht="11.25">
      <c r="B921" s="158"/>
      <c r="D921" s="152" t="s">
        <v>228</v>
      </c>
      <c r="E921" s="159" t="s">
        <v>1</v>
      </c>
      <c r="F921" s="160" t="s">
        <v>2379</v>
      </c>
      <c r="H921" s="161">
        <v>2</v>
      </c>
      <c r="I921" s="162"/>
      <c r="L921" s="158"/>
      <c r="M921" s="163"/>
      <c r="T921" s="164"/>
      <c r="AT921" s="159" t="s">
        <v>228</v>
      </c>
      <c r="AU921" s="159" t="s">
        <v>96</v>
      </c>
      <c r="AV921" s="13" t="s">
        <v>236</v>
      </c>
      <c r="AW921" s="13" t="s">
        <v>42</v>
      </c>
      <c r="AX921" s="13" t="s">
        <v>87</v>
      </c>
      <c r="AY921" s="159" t="s">
        <v>219</v>
      </c>
    </row>
    <row r="922" spans="2:65" s="12" customFormat="1" ht="11.25">
      <c r="B922" s="151"/>
      <c r="D922" s="152" t="s">
        <v>228</v>
      </c>
      <c r="E922" s="153" t="s">
        <v>1</v>
      </c>
      <c r="F922" s="154" t="s">
        <v>2380</v>
      </c>
      <c r="H922" s="153" t="s">
        <v>1</v>
      </c>
      <c r="I922" s="155"/>
      <c r="L922" s="151"/>
      <c r="M922" s="156"/>
      <c r="T922" s="157"/>
      <c r="AT922" s="153" t="s">
        <v>228</v>
      </c>
      <c r="AU922" s="153" t="s">
        <v>96</v>
      </c>
      <c r="AV922" s="12" t="s">
        <v>94</v>
      </c>
      <c r="AW922" s="12" t="s">
        <v>42</v>
      </c>
      <c r="AX922" s="12" t="s">
        <v>87</v>
      </c>
      <c r="AY922" s="153" t="s">
        <v>219</v>
      </c>
    </row>
    <row r="923" spans="2:65" s="12" customFormat="1" ht="11.25">
      <c r="B923" s="151"/>
      <c r="D923" s="152" t="s">
        <v>228</v>
      </c>
      <c r="E923" s="153" t="s">
        <v>1</v>
      </c>
      <c r="F923" s="154" t="s">
        <v>2381</v>
      </c>
      <c r="H923" s="153" t="s">
        <v>1</v>
      </c>
      <c r="I923" s="155"/>
      <c r="L923" s="151"/>
      <c r="M923" s="156"/>
      <c r="T923" s="157"/>
      <c r="AT923" s="153" t="s">
        <v>228</v>
      </c>
      <c r="AU923" s="153" t="s">
        <v>96</v>
      </c>
      <c r="AV923" s="12" t="s">
        <v>94</v>
      </c>
      <c r="AW923" s="12" t="s">
        <v>42</v>
      </c>
      <c r="AX923" s="12" t="s">
        <v>87</v>
      </c>
      <c r="AY923" s="153" t="s">
        <v>219</v>
      </c>
    </row>
    <row r="924" spans="2:65" s="14" customFormat="1" ht="11.25">
      <c r="B924" s="165"/>
      <c r="D924" s="152" t="s">
        <v>228</v>
      </c>
      <c r="E924" s="166" t="s">
        <v>1</v>
      </c>
      <c r="F924" s="167" t="s">
        <v>2382</v>
      </c>
      <c r="H924" s="168">
        <v>1</v>
      </c>
      <c r="I924" s="169"/>
      <c r="L924" s="165"/>
      <c r="M924" s="170"/>
      <c r="T924" s="171"/>
      <c r="AT924" s="166" t="s">
        <v>228</v>
      </c>
      <c r="AU924" s="166" t="s">
        <v>96</v>
      </c>
      <c r="AV924" s="14" t="s">
        <v>96</v>
      </c>
      <c r="AW924" s="14" t="s">
        <v>42</v>
      </c>
      <c r="AX924" s="14" t="s">
        <v>87</v>
      </c>
      <c r="AY924" s="166" t="s">
        <v>219</v>
      </c>
    </row>
    <row r="925" spans="2:65" s="14" customFormat="1" ht="11.25">
      <c r="B925" s="165"/>
      <c r="D925" s="152" t="s">
        <v>228</v>
      </c>
      <c r="E925" s="166" t="s">
        <v>1</v>
      </c>
      <c r="F925" s="167" t="s">
        <v>2383</v>
      </c>
      <c r="H925" s="168">
        <v>1</v>
      </c>
      <c r="I925" s="169"/>
      <c r="L925" s="165"/>
      <c r="M925" s="170"/>
      <c r="T925" s="171"/>
      <c r="AT925" s="166" t="s">
        <v>228</v>
      </c>
      <c r="AU925" s="166" t="s">
        <v>96</v>
      </c>
      <c r="AV925" s="14" t="s">
        <v>96</v>
      </c>
      <c r="AW925" s="14" t="s">
        <v>42</v>
      </c>
      <c r="AX925" s="14" t="s">
        <v>87</v>
      </c>
      <c r="AY925" s="166" t="s">
        <v>219</v>
      </c>
    </row>
    <row r="926" spans="2:65" s="13" customFormat="1" ht="11.25">
      <c r="B926" s="158"/>
      <c r="D926" s="152" t="s">
        <v>228</v>
      </c>
      <c r="E926" s="159" t="s">
        <v>1</v>
      </c>
      <c r="F926" s="160" t="s">
        <v>2384</v>
      </c>
      <c r="H926" s="161">
        <v>2</v>
      </c>
      <c r="I926" s="162"/>
      <c r="L926" s="158"/>
      <c r="M926" s="163"/>
      <c r="T926" s="164"/>
      <c r="AT926" s="159" t="s">
        <v>228</v>
      </c>
      <c r="AU926" s="159" t="s">
        <v>96</v>
      </c>
      <c r="AV926" s="13" t="s">
        <v>236</v>
      </c>
      <c r="AW926" s="13" t="s">
        <v>42</v>
      </c>
      <c r="AX926" s="13" t="s">
        <v>87</v>
      </c>
      <c r="AY926" s="159" t="s">
        <v>219</v>
      </c>
    </row>
    <row r="927" spans="2:65" s="15" customFormat="1" ht="11.25">
      <c r="B927" s="172"/>
      <c r="D927" s="152" t="s">
        <v>228</v>
      </c>
      <c r="E927" s="173" t="s">
        <v>1511</v>
      </c>
      <c r="F927" s="174" t="s">
        <v>262</v>
      </c>
      <c r="H927" s="175">
        <v>4</v>
      </c>
      <c r="I927" s="176"/>
      <c r="L927" s="172"/>
      <c r="M927" s="177"/>
      <c r="T927" s="178"/>
      <c r="AT927" s="173" t="s">
        <v>228</v>
      </c>
      <c r="AU927" s="173" t="s">
        <v>96</v>
      </c>
      <c r="AV927" s="15" t="s">
        <v>226</v>
      </c>
      <c r="AW927" s="15" t="s">
        <v>42</v>
      </c>
      <c r="AX927" s="15" t="s">
        <v>94</v>
      </c>
      <c r="AY927" s="173" t="s">
        <v>219</v>
      </c>
    </row>
    <row r="928" spans="2:65" s="1" customFormat="1" ht="16.5" customHeight="1">
      <c r="B928" s="33"/>
      <c r="C928" s="183" t="s">
        <v>2385</v>
      </c>
      <c r="D928" s="183" t="s">
        <v>472</v>
      </c>
      <c r="E928" s="184" t="s">
        <v>2386</v>
      </c>
      <c r="F928" s="185" t="s">
        <v>2387</v>
      </c>
      <c r="G928" s="186" t="s">
        <v>382</v>
      </c>
      <c r="H928" s="187">
        <v>4</v>
      </c>
      <c r="I928" s="188"/>
      <c r="J928" s="189">
        <f>ROUND(I928*H928,2)</f>
        <v>0</v>
      </c>
      <c r="K928" s="185" t="s">
        <v>254</v>
      </c>
      <c r="L928" s="190"/>
      <c r="M928" s="191" t="s">
        <v>1</v>
      </c>
      <c r="N928" s="192" t="s">
        <v>52</v>
      </c>
      <c r="P928" s="147">
        <f>O928*H928</f>
        <v>0</v>
      </c>
      <c r="Q928" s="147">
        <v>6.1000000000000004E-3</v>
      </c>
      <c r="R928" s="147">
        <f>Q928*H928</f>
        <v>2.4400000000000002E-2</v>
      </c>
      <c r="S928" s="147">
        <v>0</v>
      </c>
      <c r="T928" s="148">
        <f>S928*H928</f>
        <v>0</v>
      </c>
      <c r="AR928" s="149" t="s">
        <v>295</v>
      </c>
      <c r="AT928" s="149" t="s">
        <v>472</v>
      </c>
      <c r="AU928" s="149" t="s">
        <v>96</v>
      </c>
      <c r="AY928" s="17" t="s">
        <v>219</v>
      </c>
      <c r="BE928" s="150">
        <f>IF(N928="základní",J928,0)</f>
        <v>0</v>
      </c>
      <c r="BF928" s="150">
        <f>IF(N928="snížená",J928,0)</f>
        <v>0</v>
      </c>
      <c r="BG928" s="150">
        <f>IF(N928="zákl. přenesená",J928,0)</f>
        <v>0</v>
      </c>
      <c r="BH928" s="150">
        <f>IF(N928="sníž. přenesená",J928,0)</f>
        <v>0</v>
      </c>
      <c r="BI928" s="150">
        <f>IF(N928="nulová",J928,0)</f>
        <v>0</v>
      </c>
      <c r="BJ928" s="17" t="s">
        <v>94</v>
      </c>
      <c r="BK928" s="150">
        <f>ROUND(I928*H928,2)</f>
        <v>0</v>
      </c>
      <c r="BL928" s="17" t="s">
        <v>226</v>
      </c>
      <c r="BM928" s="149" t="s">
        <v>2388</v>
      </c>
    </row>
    <row r="929" spans="2:65" s="12" customFormat="1" ht="11.25">
      <c r="B929" s="151"/>
      <c r="D929" s="152" t="s">
        <v>228</v>
      </c>
      <c r="E929" s="153" t="s">
        <v>1</v>
      </c>
      <c r="F929" s="154" t="s">
        <v>2389</v>
      </c>
      <c r="H929" s="153" t="s">
        <v>1</v>
      </c>
      <c r="I929" s="155"/>
      <c r="L929" s="151"/>
      <c r="M929" s="156"/>
      <c r="T929" s="157"/>
      <c r="AT929" s="153" t="s">
        <v>228</v>
      </c>
      <c r="AU929" s="153" t="s">
        <v>96</v>
      </c>
      <c r="AV929" s="12" t="s">
        <v>94</v>
      </c>
      <c r="AW929" s="12" t="s">
        <v>42</v>
      </c>
      <c r="AX929" s="12" t="s">
        <v>87</v>
      </c>
      <c r="AY929" s="153" t="s">
        <v>219</v>
      </c>
    </row>
    <row r="930" spans="2:65" s="12" customFormat="1" ht="11.25">
      <c r="B930" s="151"/>
      <c r="D930" s="152" t="s">
        <v>228</v>
      </c>
      <c r="E930" s="153" t="s">
        <v>1</v>
      </c>
      <c r="F930" s="154" t="s">
        <v>2390</v>
      </c>
      <c r="H930" s="153" t="s">
        <v>1</v>
      </c>
      <c r="I930" s="155"/>
      <c r="L930" s="151"/>
      <c r="M930" s="156"/>
      <c r="T930" s="157"/>
      <c r="AT930" s="153" t="s">
        <v>228</v>
      </c>
      <c r="AU930" s="153" t="s">
        <v>96</v>
      </c>
      <c r="AV930" s="12" t="s">
        <v>94</v>
      </c>
      <c r="AW930" s="12" t="s">
        <v>42</v>
      </c>
      <c r="AX930" s="12" t="s">
        <v>87</v>
      </c>
      <c r="AY930" s="153" t="s">
        <v>219</v>
      </c>
    </row>
    <row r="931" spans="2:65" s="14" customFormat="1" ht="11.25">
      <c r="B931" s="165"/>
      <c r="D931" s="152" t="s">
        <v>228</v>
      </c>
      <c r="E931" s="166" t="s">
        <v>1</v>
      </c>
      <c r="F931" s="167" t="s">
        <v>2391</v>
      </c>
      <c r="H931" s="168">
        <v>4</v>
      </c>
      <c r="I931" s="169"/>
      <c r="L931" s="165"/>
      <c r="M931" s="170"/>
      <c r="T931" s="171"/>
      <c r="AT931" s="166" t="s">
        <v>228</v>
      </c>
      <c r="AU931" s="166" t="s">
        <v>96</v>
      </c>
      <c r="AV931" s="14" t="s">
        <v>96</v>
      </c>
      <c r="AW931" s="14" t="s">
        <v>42</v>
      </c>
      <c r="AX931" s="14" t="s">
        <v>94</v>
      </c>
      <c r="AY931" s="166" t="s">
        <v>219</v>
      </c>
    </row>
    <row r="932" spans="2:65" s="1" customFormat="1" ht="16.5" customHeight="1">
      <c r="B932" s="33"/>
      <c r="C932" s="138" t="s">
        <v>2392</v>
      </c>
      <c r="D932" s="138" t="s">
        <v>221</v>
      </c>
      <c r="E932" s="139" t="s">
        <v>2393</v>
      </c>
      <c r="F932" s="140" t="s">
        <v>2394</v>
      </c>
      <c r="G932" s="141" t="s">
        <v>624</v>
      </c>
      <c r="H932" s="142">
        <v>15</v>
      </c>
      <c r="I932" s="143"/>
      <c r="J932" s="144">
        <f>ROUND(I932*H932,2)</f>
        <v>0</v>
      </c>
      <c r="K932" s="140" t="s">
        <v>254</v>
      </c>
      <c r="L932" s="33"/>
      <c r="M932" s="145" t="s">
        <v>1</v>
      </c>
      <c r="N932" s="146" t="s">
        <v>52</v>
      </c>
      <c r="P932" s="147">
        <f>O932*H932</f>
        <v>0</v>
      </c>
      <c r="Q932" s="147">
        <v>3.3E-4</v>
      </c>
      <c r="R932" s="147">
        <f>Q932*H932</f>
        <v>4.9499999999999995E-3</v>
      </c>
      <c r="S932" s="147">
        <v>0</v>
      </c>
      <c r="T932" s="148">
        <f>S932*H932</f>
        <v>0</v>
      </c>
      <c r="AR932" s="149" t="s">
        <v>226</v>
      </c>
      <c r="AT932" s="149" t="s">
        <v>221</v>
      </c>
      <c r="AU932" s="149" t="s">
        <v>96</v>
      </c>
      <c r="AY932" s="17" t="s">
        <v>219</v>
      </c>
      <c r="BE932" s="150">
        <f>IF(N932="základní",J932,0)</f>
        <v>0</v>
      </c>
      <c r="BF932" s="150">
        <f>IF(N932="snížená",J932,0)</f>
        <v>0</v>
      </c>
      <c r="BG932" s="150">
        <f>IF(N932="zákl. přenesená",J932,0)</f>
        <v>0</v>
      </c>
      <c r="BH932" s="150">
        <f>IF(N932="sníž. přenesená",J932,0)</f>
        <v>0</v>
      </c>
      <c r="BI932" s="150">
        <f>IF(N932="nulová",J932,0)</f>
        <v>0</v>
      </c>
      <c r="BJ932" s="17" t="s">
        <v>94</v>
      </c>
      <c r="BK932" s="150">
        <f>ROUND(I932*H932,2)</f>
        <v>0</v>
      </c>
      <c r="BL932" s="17" t="s">
        <v>226</v>
      </c>
      <c r="BM932" s="149" t="s">
        <v>2395</v>
      </c>
    </row>
    <row r="933" spans="2:65" s="1" customFormat="1" ht="11.25">
      <c r="B933" s="33"/>
      <c r="D933" s="179" t="s">
        <v>256</v>
      </c>
      <c r="F933" s="180" t="s">
        <v>2396</v>
      </c>
      <c r="I933" s="181"/>
      <c r="L933" s="33"/>
      <c r="M933" s="182"/>
      <c r="T933" s="57"/>
      <c r="AT933" s="17" t="s">
        <v>256</v>
      </c>
      <c r="AU933" s="17" t="s">
        <v>96</v>
      </c>
    </row>
    <row r="934" spans="2:65" s="12" customFormat="1" ht="11.25">
      <c r="B934" s="151"/>
      <c r="D934" s="152" t="s">
        <v>228</v>
      </c>
      <c r="E934" s="153" t="s">
        <v>1</v>
      </c>
      <c r="F934" s="154" t="s">
        <v>2397</v>
      </c>
      <c r="H934" s="153" t="s">
        <v>1</v>
      </c>
      <c r="I934" s="155"/>
      <c r="L934" s="151"/>
      <c r="M934" s="156"/>
      <c r="T934" s="157"/>
      <c r="AT934" s="153" t="s">
        <v>228</v>
      </c>
      <c r="AU934" s="153" t="s">
        <v>96</v>
      </c>
      <c r="AV934" s="12" t="s">
        <v>94</v>
      </c>
      <c r="AW934" s="12" t="s">
        <v>42</v>
      </c>
      <c r="AX934" s="12" t="s">
        <v>87</v>
      </c>
      <c r="AY934" s="153" t="s">
        <v>219</v>
      </c>
    </row>
    <row r="935" spans="2:65" s="14" customFormat="1" ht="11.25">
      <c r="B935" s="165"/>
      <c r="D935" s="152" t="s">
        <v>228</v>
      </c>
      <c r="E935" s="166" t="s">
        <v>1</v>
      </c>
      <c r="F935" s="167" t="s">
        <v>2398</v>
      </c>
      <c r="H935" s="168">
        <v>15</v>
      </c>
      <c r="I935" s="169"/>
      <c r="L935" s="165"/>
      <c r="M935" s="170"/>
      <c r="T935" s="171"/>
      <c r="AT935" s="166" t="s">
        <v>228</v>
      </c>
      <c r="AU935" s="166" t="s">
        <v>96</v>
      </c>
      <c r="AV935" s="14" t="s">
        <v>96</v>
      </c>
      <c r="AW935" s="14" t="s">
        <v>42</v>
      </c>
      <c r="AX935" s="14" t="s">
        <v>87</v>
      </c>
      <c r="AY935" s="166" t="s">
        <v>219</v>
      </c>
    </row>
    <row r="936" spans="2:65" s="15" customFormat="1" ht="11.25">
      <c r="B936" s="172"/>
      <c r="D936" s="152" t="s">
        <v>228</v>
      </c>
      <c r="E936" s="173" t="s">
        <v>1</v>
      </c>
      <c r="F936" s="174" t="s">
        <v>262</v>
      </c>
      <c r="H936" s="175">
        <v>15</v>
      </c>
      <c r="I936" s="176"/>
      <c r="L936" s="172"/>
      <c r="M936" s="177"/>
      <c r="T936" s="178"/>
      <c r="AT936" s="173" t="s">
        <v>228</v>
      </c>
      <c r="AU936" s="173" t="s">
        <v>96</v>
      </c>
      <c r="AV936" s="15" t="s">
        <v>226</v>
      </c>
      <c r="AW936" s="15" t="s">
        <v>42</v>
      </c>
      <c r="AX936" s="15" t="s">
        <v>94</v>
      </c>
      <c r="AY936" s="173" t="s">
        <v>219</v>
      </c>
    </row>
    <row r="937" spans="2:65" s="1" customFormat="1" ht="16.5" customHeight="1">
      <c r="B937" s="33"/>
      <c r="C937" s="138" t="s">
        <v>2399</v>
      </c>
      <c r="D937" s="138" t="s">
        <v>221</v>
      </c>
      <c r="E937" s="139" t="s">
        <v>2400</v>
      </c>
      <c r="F937" s="140" t="s">
        <v>2401</v>
      </c>
      <c r="G937" s="141" t="s">
        <v>224</v>
      </c>
      <c r="H937" s="142">
        <v>19.5</v>
      </c>
      <c r="I937" s="143"/>
      <c r="J937" s="144">
        <f>ROUND(I937*H937,2)</f>
        <v>0</v>
      </c>
      <c r="K937" s="140" t="s">
        <v>254</v>
      </c>
      <c r="L937" s="33"/>
      <c r="M937" s="145" t="s">
        <v>1</v>
      </c>
      <c r="N937" s="146" t="s">
        <v>52</v>
      </c>
      <c r="P937" s="147">
        <f>O937*H937</f>
        <v>0</v>
      </c>
      <c r="Q937" s="147">
        <v>2.5999999999999999E-3</v>
      </c>
      <c r="R937" s="147">
        <f>Q937*H937</f>
        <v>5.0699999999999995E-2</v>
      </c>
      <c r="S937" s="147">
        <v>0</v>
      </c>
      <c r="T937" s="148">
        <f>S937*H937</f>
        <v>0</v>
      </c>
      <c r="AR937" s="149" t="s">
        <v>226</v>
      </c>
      <c r="AT937" s="149" t="s">
        <v>221</v>
      </c>
      <c r="AU937" s="149" t="s">
        <v>96</v>
      </c>
      <c r="AY937" s="17" t="s">
        <v>219</v>
      </c>
      <c r="BE937" s="150">
        <f>IF(N937="základní",J937,0)</f>
        <v>0</v>
      </c>
      <c r="BF937" s="150">
        <f>IF(N937="snížená",J937,0)</f>
        <v>0</v>
      </c>
      <c r="BG937" s="150">
        <f>IF(N937="zákl. přenesená",J937,0)</f>
        <v>0</v>
      </c>
      <c r="BH937" s="150">
        <f>IF(N937="sníž. přenesená",J937,0)</f>
        <v>0</v>
      </c>
      <c r="BI937" s="150">
        <f>IF(N937="nulová",J937,0)</f>
        <v>0</v>
      </c>
      <c r="BJ937" s="17" t="s">
        <v>94</v>
      </c>
      <c r="BK937" s="150">
        <f>ROUND(I937*H937,2)</f>
        <v>0</v>
      </c>
      <c r="BL937" s="17" t="s">
        <v>226</v>
      </c>
      <c r="BM937" s="149" t="s">
        <v>2402</v>
      </c>
    </row>
    <row r="938" spans="2:65" s="1" customFormat="1" ht="11.25">
      <c r="B938" s="33"/>
      <c r="D938" s="179" t="s">
        <v>256</v>
      </c>
      <c r="F938" s="180" t="s">
        <v>2403</v>
      </c>
      <c r="I938" s="181"/>
      <c r="L938" s="33"/>
      <c r="M938" s="182"/>
      <c r="T938" s="57"/>
      <c r="AT938" s="17" t="s">
        <v>256</v>
      </c>
      <c r="AU938" s="17" t="s">
        <v>96</v>
      </c>
    </row>
    <row r="939" spans="2:65" s="12" customFormat="1" ht="11.25">
      <c r="B939" s="151"/>
      <c r="D939" s="152" t="s">
        <v>228</v>
      </c>
      <c r="E939" s="153" t="s">
        <v>1</v>
      </c>
      <c r="F939" s="154" t="s">
        <v>2404</v>
      </c>
      <c r="H939" s="153" t="s">
        <v>1</v>
      </c>
      <c r="I939" s="155"/>
      <c r="L939" s="151"/>
      <c r="M939" s="156"/>
      <c r="T939" s="157"/>
      <c r="AT939" s="153" t="s">
        <v>228</v>
      </c>
      <c r="AU939" s="153" t="s">
        <v>96</v>
      </c>
      <c r="AV939" s="12" t="s">
        <v>94</v>
      </c>
      <c r="AW939" s="12" t="s">
        <v>42</v>
      </c>
      <c r="AX939" s="12" t="s">
        <v>87</v>
      </c>
      <c r="AY939" s="153" t="s">
        <v>219</v>
      </c>
    </row>
    <row r="940" spans="2:65" s="14" customFormat="1" ht="11.25">
      <c r="B940" s="165"/>
      <c r="D940" s="152" t="s">
        <v>228</v>
      </c>
      <c r="E940" s="166" t="s">
        <v>1</v>
      </c>
      <c r="F940" s="167" t="s">
        <v>2405</v>
      </c>
      <c r="H940" s="168">
        <v>5.4</v>
      </c>
      <c r="I940" s="169"/>
      <c r="L940" s="165"/>
      <c r="M940" s="170"/>
      <c r="T940" s="171"/>
      <c r="AT940" s="166" t="s">
        <v>228</v>
      </c>
      <c r="AU940" s="166" t="s">
        <v>96</v>
      </c>
      <c r="AV940" s="14" t="s">
        <v>96</v>
      </c>
      <c r="AW940" s="14" t="s">
        <v>42</v>
      </c>
      <c r="AX940" s="14" t="s">
        <v>87</v>
      </c>
      <c r="AY940" s="166" t="s">
        <v>219</v>
      </c>
    </row>
    <row r="941" spans="2:65" s="14" customFormat="1" ht="11.25">
      <c r="B941" s="165"/>
      <c r="D941" s="152" t="s">
        <v>228</v>
      </c>
      <c r="E941" s="166" t="s">
        <v>1</v>
      </c>
      <c r="F941" s="167" t="s">
        <v>2406</v>
      </c>
      <c r="H941" s="168">
        <v>0.8</v>
      </c>
      <c r="I941" s="169"/>
      <c r="L941" s="165"/>
      <c r="M941" s="170"/>
      <c r="T941" s="171"/>
      <c r="AT941" s="166" t="s">
        <v>228</v>
      </c>
      <c r="AU941" s="166" t="s">
        <v>96</v>
      </c>
      <c r="AV941" s="14" t="s">
        <v>96</v>
      </c>
      <c r="AW941" s="14" t="s">
        <v>42</v>
      </c>
      <c r="AX941" s="14" t="s">
        <v>87</v>
      </c>
      <c r="AY941" s="166" t="s">
        <v>219</v>
      </c>
    </row>
    <row r="942" spans="2:65" s="14" customFormat="1" ht="11.25">
      <c r="B942" s="165"/>
      <c r="D942" s="152" t="s">
        <v>228</v>
      </c>
      <c r="E942" s="166" t="s">
        <v>1</v>
      </c>
      <c r="F942" s="167" t="s">
        <v>2407</v>
      </c>
      <c r="H942" s="168">
        <v>8.8000000000000007</v>
      </c>
      <c r="I942" s="169"/>
      <c r="L942" s="165"/>
      <c r="M942" s="170"/>
      <c r="T942" s="171"/>
      <c r="AT942" s="166" t="s">
        <v>228</v>
      </c>
      <c r="AU942" s="166" t="s">
        <v>96</v>
      </c>
      <c r="AV942" s="14" t="s">
        <v>96</v>
      </c>
      <c r="AW942" s="14" t="s">
        <v>42</v>
      </c>
      <c r="AX942" s="14" t="s">
        <v>87</v>
      </c>
      <c r="AY942" s="166" t="s">
        <v>219</v>
      </c>
    </row>
    <row r="943" spans="2:65" s="14" customFormat="1" ht="11.25">
      <c r="B943" s="165"/>
      <c r="D943" s="152" t="s">
        <v>228</v>
      </c>
      <c r="E943" s="166" t="s">
        <v>1</v>
      </c>
      <c r="F943" s="167" t="s">
        <v>2408</v>
      </c>
      <c r="H943" s="168">
        <v>3</v>
      </c>
      <c r="I943" s="169"/>
      <c r="L943" s="165"/>
      <c r="M943" s="170"/>
      <c r="T943" s="171"/>
      <c r="AT943" s="166" t="s">
        <v>228</v>
      </c>
      <c r="AU943" s="166" t="s">
        <v>96</v>
      </c>
      <c r="AV943" s="14" t="s">
        <v>96</v>
      </c>
      <c r="AW943" s="14" t="s">
        <v>42</v>
      </c>
      <c r="AX943" s="14" t="s">
        <v>87</v>
      </c>
      <c r="AY943" s="166" t="s">
        <v>219</v>
      </c>
    </row>
    <row r="944" spans="2:65" s="14" customFormat="1" ht="11.25">
      <c r="B944" s="165"/>
      <c r="D944" s="152" t="s">
        <v>228</v>
      </c>
      <c r="E944" s="166" t="s">
        <v>1</v>
      </c>
      <c r="F944" s="167" t="s">
        <v>2409</v>
      </c>
      <c r="H944" s="168">
        <v>1.5</v>
      </c>
      <c r="I944" s="169"/>
      <c r="L944" s="165"/>
      <c r="M944" s="170"/>
      <c r="T944" s="171"/>
      <c r="AT944" s="166" t="s">
        <v>228</v>
      </c>
      <c r="AU944" s="166" t="s">
        <v>96</v>
      </c>
      <c r="AV944" s="14" t="s">
        <v>96</v>
      </c>
      <c r="AW944" s="14" t="s">
        <v>42</v>
      </c>
      <c r="AX944" s="14" t="s">
        <v>87</v>
      </c>
      <c r="AY944" s="166" t="s">
        <v>219</v>
      </c>
    </row>
    <row r="945" spans="2:65" s="15" customFormat="1" ht="11.25">
      <c r="B945" s="172"/>
      <c r="D945" s="152" t="s">
        <v>228</v>
      </c>
      <c r="E945" s="173" t="s">
        <v>1503</v>
      </c>
      <c r="F945" s="174" t="s">
        <v>262</v>
      </c>
      <c r="H945" s="175">
        <v>19.5</v>
      </c>
      <c r="I945" s="176"/>
      <c r="L945" s="172"/>
      <c r="M945" s="177"/>
      <c r="T945" s="178"/>
      <c r="AT945" s="173" t="s">
        <v>228</v>
      </c>
      <c r="AU945" s="173" t="s">
        <v>96</v>
      </c>
      <c r="AV945" s="15" t="s">
        <v>226</v>
      </c>
      <c r="AW945" s="15" t="s">
        <v>42</v>
      </c>
      <c r="AX945" s="15" t="s">
        <v>94</v>
      </c>
      <c r="AY945" s="173" t="s">
        <v>219</v>
      </c>
    </row>
    <row r="946" spans="2:65" s="1" customFormat="1" ht="16.5" customHeight="1">
      <c r="B946" s="33"/>
      <c r="C946" s="138" t="s">
        <v>2410</v>
      </c>
      <c r="D946" s="138" t="s">
        <v>221</v>
      </c>
      <c r="E946" s="139" t="s">
        <v>2411</v>
      </c>
      <c r="F946" s="140" t="s">
        <v>2412</v>
      </c>
      <c r="G946" s="141" t="s">
        <v>624</v>
      </c>
      <c r="H946" s="142">
        <v>15</v>
      </c>
      <c r="I946" s="143"/>
      <c r="J946" s="144">
        <f>ROUND(I946*H946,2)</f>
        <v>0</v>
      </c>
      <c r="K946" s="140" t="s">
        <v>254</v>
      </c>
      <c r="L946" s="33"/>
      <c r="M946" s="145" t="s">
        <v>1</v>
      </c>
      <c r="N946" s="146" t="s">
        <v>52</v>
      </c>
      <c r="P946" s="147">
        <f>O946*H946</f>
        <v>0</v>
      </c>
      <c r="Q946" s="147">
        <v>0</v>
      </c>
      <c r="R946" s="147">
        <f>Q946*H946</f>
        <v>0</v>
      </c>
      <c r="S946" s="147">
        <v>0</v>
      </c>
      <c r="T946" s="148">
        <f>S946*H946</f>
        <v>0</v>
      </c>
      <c r="AR946" s="149" t="s">
        <v>226</v>
      </c>
      <c r="AT946" s="149" t="s">
        <v>221</v>
      </c>
      <c r="AU946" s="149" t="s">
        <v>96</v>
      </c>
      <c r="AY946" s="17" t="s">
        <v>219</v>
      </c>
      <c r="BE946" s="150">
        <f>IF(N946="základní",J946,0)</f>
        <v>0</v>
      </c>
      <c r="BF946" s="150">
        <f>IF(N946="snížená",J946,0)</f>
        <v>0</v>
      </c>
      <c r="BG946" s="150">
        <f>IF(N946="zákl. přenesená",J946,0)</f>
        <v>0</v>
      </c>
      <c r="BH946" s="150">
        <f>IF(N946="sníž. přenesená",J946,0)</f>
        <v>0</v>
      </c>
      <c r="BI946" s="150">
        <f>IF(N946="nulová",J946,0)</f>
        <v>0</v>
      </c>
      <c r="BJ946" s="17" t="s">
        <v>94</v>
      </c>
      <c r="BK946" s="150">
        <f>ROUND(I946*H946,2)</f>
        <v>0</v>
      </c>
      <c r="BL946" s="17" t="s">
        <v>226</v>
      </c>
      <c r="BM946" s="149" t="s">
        <v>2413</v>
      </c>
    </row>
    <row r="947" spans="2:65" s="1" customFormat="1" ht="11.25">
      <c r="B947" s="33"/>
      <c r="D947" s="179" t="s">
        <v>256</v>
      </c>
      <c r="F947" s="180" t="s">
        <v>2414</v>
      </c>
      <c r="I947" s="181"/>
      <c r="L947" s="33"/>
      <c r="M947" s="182"/>
      <c r="T947" s="57"/>
      <c r="AT947" s="17" t="s">
        <v>256</v>
      </c>
      <c r="AU947" s="17" t="s">
        <v>96</v>
      </c>
    </row>
    <row r="948" spans="2:65" s="14" customFormat="1" ht="11.25">
      <c r="B948" s="165"/>
      <c r="D948" s="152" t="s">
        <v>228</v>
      </c>
      <c r="E948" s="166" t="s">
        <v>1</v>
      </c>
      <c r="F948" s="167" t="s">
        <v>2415</v>
      </c>
      <c r="H948" s="168">
        <v>15</v>
      </c>
      <c r="I948" s="169"/>
      <c r="L948" s="165"/>
      <c r="M948" s="170"/>
      <c r="T948" s="171"/>
      <c r="AT948" s="166" t="s">
        <v>228</v>
      </c>
      <c r="AU948" s="166" t="s">
        <v>96</v>
      </c>
      <c r="AV948" s="14" t="s">
        <v>96</v>
      </c>
      <c r="AW948" s="14" t="s">
        <v>42</v>
      </c>
      <c r="AX948" s="14" t="s">
        <v>87</v>
      </c>
      <c r="AY948" s="166" t="s">
        <v>219</v>
      </c>
    </row>
    <row r="949" spans="2:65" s="15" customFormat="1" ht="11.25">
      <c r="B949" s="172"/>
      <c r="D949" s="152" t="s">
        <v>228</v>
      </c>
      <c r="E949" s="173" t="s">
        <v>1487</v>
      </c>
      <c r="F949" s="174" t="s">
        <v>262</v>
      </c>
      <c r="H949" s="175">
        <v>15</v>
      </c>
      <c r="I949" s="176"/>
      <c r="L949" s="172"/>
      <c r="M949" s="177"/>
      <c r="T949" s="178"/>
      <c r="AT949" s="173" t="s">
        <v>228</v>
      </c>
      <c r="AU949" s="173" t="s">
        <v>96</v>
      </c>
      <c r="AV949" s="15" t="s">
        <v>226</v>
      </c>
      <c r="AW949" s="15" t="s">
        <v>42</v>
      </c>
      <c r="AX949" s="15" t="s">
        <v>94</v>
      </c>
      <c r="AY949" s="173" t="s">
        <v>219</v>
      </c>
    </row>
    <row r="950" spans="2:65" s="1" customFormat="1" ht="16.5" customHeight="1">
      <c r="B950" s="33"/>
      <c r="C950" s="138" t="s">
        <v>2416</v>
      </c>
      <c r="D950" s="138" t="s">
        <v>221</v>
      </c>
      <c r="E950" s="139" t="s">
        <v>2417</v>
      </c>
      <c r="F950" s="140" t="s">
        <v>2418</v>
      </c>
      <c r="G950" s="141" t="s">
        <v>224</v>
      </c>
      <c r="H950" s="142">
        <v>19.5</v>
      </c>
      <c r="I950" s="143"/>
      <c r="J950" s="144">
        <f>ROUND(I950*H950,2)</f>
        <v>0</v>
      </c>
      <c r="K950" s="140" t="s">
        <v>254</v>
      </c>
      <c r="L950" s="33"/>
      <c r="M950" s="145" t="s">
        <v>1</v>
      </c>
      <c r="N950" s="146" t="s">
        <v>52</v>
      </c>
      <c r="P950" s="147">
        <f>O950*H950</f>
        <v>0</v>
      </c>
      <c r="Q950" s="147">
        <v>1.0000000000000001E-5</v>
      </c>
      <c r="R950" s="147">
        <f>Q950*H950</f>
        <v>1.9500000000000002E-4</v>
      </c>
      <c r="S950" s="147">
        <v>0</v>
      </c>
      <c r="T950" s="148">
        <f>S950*H950</f>
        <v>0</v>
      </c>
      <c r="AR950" s="149" t="s">
        <v>226</v>
      </c>
      <c r="AT950" s="149" t="s">
        <v>221</v>
      </c>
      <c r="AU950" s="149" t="s">
        <v>96</v>
      </c>
      <c r="AY950" s="17" t="s">
        <v>219</v>
      </c>
      <c r="BE950" s="150">
        <f>IF(N950="základní",J950,0)</f>
        <v>0</v>
      </c>
      <c r="BF950" s="150">
        <f>IF(N950="snížená",J950,0)</f>
        <v>0</v>
      </c>
      <c r="BG950" s="150">
        <f>IF(N950="zákl. přenesená",J950,0)</f>
        <v>0</v>
      </c>
      <c r="BH950" s="150">
        <f>IF(N950="sníž. přenesená",J950,0)</f>
        <v>0</v>
      </c>
      <c r="BI950" s="150">
        <f>IF(N950="nulová",J950,0)</f>
        <v>0</v>
      </c>
      <c r="BJ950" s="17" t="s">
        <v>94</v>
      </c>
      <c r="BK950" s="150">
        <f>ROUND(I950*H950,2)</f>
        <v>0</v>
      </c>
      <c r="BL950" s="17" t="s">
        <v>226</v>
      </c>
      <c r="BM950" s="149" t="s">
        <v>2419</v>
      </c>
    </row>
    <row r="951" spans="2:65" s="1" customFormat="1" ht="11.25">
      <c r="B951" s="33"/>
      <c r="D951" s="179" t="s">
        <v>256</v>
      </c>
      <c r="F951" s="180" t="s">
        <v>2420</v>
      </c>
      <c r="I951" s="181"/>
      <c r="L951" s="33"/>
      <c r="M951" s="182"/>
      <c r="T951" s="57"/>
      <c r="AT951" s="17" t="s">
        <v>256</v>
      </c>
      <c r="AU951" s="17" t="s">
        <v>96</v>
      </c>
    </row>
    <row r="952" spans="2:65" s="12" customFormat="1" ht="11.25">
      <c r="B952" s="151"/>
      <c r="D952" s="152" t="s">
        <v>228</v>
      </c>
      <c r="E952" s="153" t="s">
        <v>1</v>
      </c>
      <c r="F952" s="154" t="s">
        <v>2421</v>
      </c>
      <c r="H952" s="153" t="s">
        <v>1</v>
      </c>
      <c r="I952" s="155"/>
      <c r="L952" s="151"/>
      <c r="M952" s="156"/>
      <c r="T952" s="157"/>
      <c r="AT952" s="153" t="s">
        <v>228</v>
      </c>
      <c r="AU952" s="153" t="s">
        <v>96</v>
      </c>
      <c r="AV952" s="12" t="s">
        <v>94</v>
      </c>
      <c r="AW952" s="12" t="s">
        <v>42</v>
      </c>
      <c r="AX952" s="12" t="s">
        <v>87</v>
      </c>
      <c r="AY952" s="153" t="s">
        <v>219</v>
      </c>
    </row>
    <row r="953" spans="2:65" s="14" customFormat="1" ht="11.25">
      <c r="B953" s="165"/>
      <c r="D953" s="152" t="s">
        <v>228</v>
      </c>
      <c r="E953" s="166" t="s">
        <v>1</v>
      </c>
      <c r="F953" s="167" t="s">
        <v>1503</v>
      </c>
      <c r="H953" s="168">
        <v>19.5</v>
      </c>
      <c r="I953" s="169"/>
      <c r="L953" s="165"/>
      <c r="M953" s="170"/>
      <c r="T953" s="171"/>
      <c r="AT953" s="166" t="s">
        <v>228</v>
      </c>
      <c r="AU953" s="166" t="s">
        <v>96</v>
      </c>
      <c r="AV953" s="14" t="s">
        <v>96</v>
      </c>
      <c r="AW953" s="14" t="s">
        <v>42</v>
      </c>
      <c r="AX953" s="14" t="s">
        <v>87</v>
      </c>
      <c r="AY953" s="166" t="s">
        <v>219</v>
      </c>
    </row>
    <row r="954" spans="2:65" s="15" customFormat="1" ht="11.25">
      <c r="B954" s="172"/>
      <c r="D954" s="152" t="s">
        <v>228</v>
      </c>
      <c r="E954" s="173" t="s">
        <v>1</v>
      </c>
      <c r="F954" s="174" t="s">
        <v>262</v>
      </c>
      <c r="H954" s="175">
        <v>19.5</v>
      </c>
      <c r="I954" s="176"/>
      <c r="L954" s="172"/>
      <c r="M954" s="177"/>
      <c r="T954" s="178"/>
      <c r="AT954" s="173" t="s">
        <v>228</v>
      </c>
      <c r="AU954" s="173" t="s">
        <v>96</v>
      </c>
      <c r="AV954" s="15" t="s">
        <v>226</v>
      </c>
      <c r="AW954" s="15" t="s">
        <v>42</v>
      </c>
      <c r="AX954" s="15" t="s">
        <v>94</v>
      </c>
      <c r="AY954" s="173" t="s">
        <v>219</v>
      </c>
    </row>
    <row r="955" spans="2:65" s="1" customFormat="1" ht="16.5" customHeight="1">
      <c r="B955" s="33"/>
      <c r="C955" s="138" t="s">
        <v>2422</v>
      </c>
      <c r="D955" s="138" t="s">
        <v>221</v>
      </c>
      <c r="E955" s="139" t="s">
        <v>784</v>
      </c>
      <c r="F955" s="140" t="s">
        <v>785</v>
      </c>
      <c r="G955" s="141" t="s">
        <v>624</v>
      </c>
      <c r="H955" s="142">
        <v>47</v>
      </c>
      <c r="I955" s="143"/>
      <c r="J955" s="144">
        <f>ROUND(I955*H955,2)</f>
        <v>0</v>
      </c>
      <c r="K955" s="140" t="s">
        <v>254</v>
      </c>
      <c r="L955" s="33"/>
      <c r="M955" s="145" t="s">
        <v>1</v>
      </c>
      <c r="N955" s="146" t="s">
        <v>52</v>
      </c>
      <c r="P955" s="147">
        <f>O955*H955</f>
        <v>0</v>
      </c>
      <c r="Q955" s="147">
        <v>0.18292</v>
      </c>
      <c r="R955" s="147">
        <f>Q955*H955</f>
        <v>8.5972399999999993</v>
      </c>
      <c r="S955" s="147">
        <v>0</v>
      </c>
      <c r="T955" s="148">
        <f>S955*H955</f>
        <v>0</v>
      </c>
      <c r="AR955" s="149" t="s">
        <v>226</v>
      </c>
      <c r="AT955" s="149" t="s">
        <v>221</v>
      </c>
      <c r="AU955" s="149" t="s">
        <v>96</v>
      </c>
      <c r="AY955" s="17" t="s">
        <v>219</v>
      </c>
      <c r="BE955" s="150">
        <f>IF(N955="základní",J955,0)</f>
        <v>0</v>
      </c>
      <c r="BF955" s="150">
        <f>IF(N955="snížená",J955,0)</f>
        <v>0</v>
      </c>
      <c r="BG955" s="150">
        <f>IF(N955="zákl. přenesená",J955,0)</f>
        <v>0</v>
      </c>
      <c r="BH955" s="150">
        <f>IF(N955="sníž. přenesená",J955,0)</f>
        <v>0</v>
      </c>
      <c r="BI955" s="150">
        <f>IF(N955="nulová",J955,0)</f>
        <v>0</v>
      </c>
      <c r="BJ955" s="17" t="s">
        <v>94</v>
      </c>
      <c r="BK955" s="150">
        <f>ROUND(I955*H955,2)</f>
        <v>0</v>
      </c>
      <c r="BL955" s="17" t="s">
        <v>226</v>
      </c>
      <c r="BM955" s="149" t="s">
        <v>2423</v>
      </c>
    </row>
    <row r="956" spans="2:65" s="1" customFormat="1" ht="11.25">
      <c r="B956" s="33"/>
      <c r="D956" s="179" t="s">
        <v>256</v>
      </c>
      <c r="F956" s="180" t="s">
        <v>787</v>
      </c>
      <c r="I956" s="181"/>
      <c r="L956" s="33"/>
      <c r="M956" s="182"/>
      <c r="T956" s="57"/>
      <c r="AT956" s="17" t="s">
        <v>256</v>
      </c>
      <c r="AU956" s="17" t="s">
        <v>96</v>
      </c>
    </row>
    <row r="957" spans="2:65" s="14" customFormat="1" ht="11.25">
      <c r="B957" s="165"/>
      <c r="D957" s="152" t="s">
        <v>228</v>
      </c>
      <c r="E957" s="166" t="s">
        <v>1</v>
      </c>
      <c r="F957" s="167" t="s">
        <v>2424</v>
      </c>
      <c r="H957" s="168">
        <v>47</v>
      </c>
      <c r="I957" s="169"/>
      <c r="L957" s="165"/>
      <c r="M957" s="170"/>
      <c r="T957" s="171"/>
      <c r="AT957" s="166" t="s">
        <v>228</v>
      </c>
      <c r="AU957" s="166" t="s">
        <v>96</v>
      </c>
      <c r="AV957" s="14" t="s">
        <v>96</v>
      </c>
      <c r="AW957" s="14" t="s">
        <v>42</v>
      </c>
      <c r="AX957" s="14" t="s">
        <v>87</v>
      </c>
      <c r="AY957" s="166" t="s">
        <v>219</v>
      </c>
    </row>
    <row r="958" spans="2:65" s="12" customFormat="1" ht="11.25">
      <c r="B958" s="151"/>
      <c r="D958" s="152" t="s">
        <v>228</v>
      </c>
      <c r="E958" s="153" t="s">
        <v>1</v>
      </c>
      <c r="F958" s="154" t="s">
        <v>2425</v>
      </c>
      <c r="H958" s="153" t="s">
        <v>1</v>
      </c>
      <c r="I958" s="155"/>
      <c r="L958" s="151"/>
      <c r="M958" s="156"/>
      <c r="T958" s="157"/>
      <c r="AT958" s="153" t="s">
        <v>228</v>
      </c>
      <c r="AU958" s="153" t="s">
        <v>96</v>
      </c>
      <c r="AV958" s="12" t="s">
        <v>94</v>
      </c>
      <c r="AW958" s="12" t="s">
        <v>42</v>
      </c>
      <c r="AX958" s="12" t="s">
        <v>87</v>
      </c>
      <c r="AY958" s="153" t="s">
        <v>219</v>
      </c>
    </row>
    <row r="959" spans="2:65" s="15" customFormat="1" ht="11.25">
      <c r="B959" s="172"/>
      <c r="D959" s="152" t="s">
        <v>228</v>
      </c>
      <c r="E959" s="173" t="s">
        <v>2426</v>
      </c>
      <c r="F959" s="174" t="s">
        <v>262</v>
      </c>
      <c r="H959" s="175">
        <v>47</v>
      </c>
      <c r="I959" s="176"/>
      <c r="L959" s="172"/>
      <c r="M959" s="177"/>
      <c r="T959" s="178"/>
      <c r="AT959" s="173" t="s">
        <v>228</v>
      </c>
      <c r="AU959" s="173" t="s">
        <v>96</v>
      </c>
      <c r="AV959" s="15" t="s">
        <v>226</v>
      </c>
      <c r="AW959" s="15" t="s">
        <v>42</v>
      </c>
      <c r="AX959" s="15" t="s">
        <v>94</v>
      </c>
      <c r="AY959" s="173" t="s">
        <v>219</v>
      </c>
    </row>
    <row r="960" spans="2:65" s="1" customFormat="1" ht="16.5" customHeight="1">
      <c r="B960" s="33"/>
      <c r="C960" s="183" t="s">
        <v>2427</v>
      </c>
      <c r="D960" s="183" t="s">
        <v>472</v>
      </c>
      <c r="E960" s="184" t="s">
        <v>788</v>
      </c>
      <c r="F960" s="185" t="s">
        <v>789</v>
      </c>
      <c r="G960" s="186" t="s">
        <v>624</v>
      </c>
      <c r="H960" s="187">
        <v>4.74</v>
      </c>
      <c r="I960" s="188"/>
      <c r="J960" s="189">
        <f>ROUND(I960*H960,2)</f>
        <v>0</v>
      </c>
      <c r="K960" s="185" t="s">
        <v>254</v>
      </c>
      <c r="L960" s="190"/>
      <c r="M960" s="191" t="s">
        <v>1</v>
      </c>
      <c r="N960" s="192" t="s">
        <v>52</v>
      </c>
      <c r="P960" s="147">
        <f>O960*H960</f>
        <v>0</v>
      </c>
      <c r="Q960" s="147">
        <v>0.125</v>
      </c>
      <c r="R960" s="147">
        <f>Q960*H960</f>
        <v>0.59250000000000003</v>
      </c>
      <c r="S960" s="147">
        <v>0</v>
      </c>
      <c r="T960" s="148">
        <f>S960*H960</f>
        <v>0</v>
      </c>
      <c r="AR960" s="149" t="s">
        <v>295</v>
      </c>
      <c r="AT960" s="149" t="s">
        <v>472</v>
      </c>
      <c r="AU960" s="149" t="s">
        <v>96</v>
      </c>
      <c r="AY960" s="17" t="s">
        <v>219</v>
      </c>
      <c r="BE960" s="150">
        <f>IF(N960="základní",J960,0)</f>
        <v>0</v>
      </c>
      <c r="BF960" s="150">
        <f>IF(N960="snížená",J960,0)</f>
        <v>0</v>
      </c>
      <c r="BG960" s="150">
        <f>IF(N960="zákl. přenesená",J960,0)</f>
        <v>0</v>
      </c>
      <c r="BH960" s="150">
        <f>IF(N960="sníž. přenesená",J960,0)</f>
        <v>0</v>
      </c>
      <c r="BI960" s="150">
        <f>IF(N960="nulová",J960,0)</f>
        <v>0</v>
      </c>
      <c r="BJ960" s="17" t="s">
        <v>94</v>
      </c>
      <c r="BK960" s="150">
        <f>ROUND(I960*H960,2)</f>
        <v>0</v>
      </c>
      <c r="BL960" s="17" t="s">
        <v>226</v>
      </c>
      <c r="BM960" s="149" t="s">
        <v>2428</v>
      </c>
    </row>
    <row r="961" spans="2:65" s="12" customFormat="1" ht="11.25">
      <c r="B961" s="151"/>
      <c r="D961" s="152" t="s">
        <v>228</v>
      </c>
      <c r="E961" s="153" t="s">
        <v>1</v>
      </c>
      <c r="F961" s="154" t="s">
        <v>2429</v>
      </c>
      <c r="H961" s="153" t="s">
        <v>1</v>
      </c>
      <c r="I961" s="155"/>
      <c r="L961" s="151"/>
      <c r="M961" s="156"/>
      <c r="T961" s="157"/>
      <c r="AT961" s="153" t="s">
        <v>228</v>
      </c>
      <c r="AU961" s="153" t="s">
        <v>96</v>
      </c>
      <c r="AV961" s="12" t="s">
        <v>94</v>
      </c>
      <c r="AW961" s="12" t="s">
        <v>42</v>
      </c>
      <c r="AX961" s="12" t="s">
        <v>87</v>
      </c>
      <c r="AY961" s="153" t="s">
        <v>219</v>
      </c>
    </row>
    <row r="962" spans="2:65" s="14" customFormat="1" ht="11.25">
      <c r="B962" s="165"/>
      <c r="D962" s="152" t="s">
        <v>228</v>
      </c>
      <c r="E962" s="166" t="s">
        <v>1</v>
      </c>
      <c r="F962" s="167" t="s">
        <v>2430</v>
      </c>
      <c r="H962" s="168">
        <v>47.94</v>
      </c>
      <c r="I962" s="169"/>
      <c r="L962" s="165"/>
      <c r="M962" s="170"/>
      <c r="T962" s="171"/>
      <c r="AT962" s="166" t="s">
        <v>228</v>
      </c>
      <c r="AU962" s="166" t="s">
        <v>96</v>
      </c>
      <c r="AV962" s="14" t="s">
        <v>96</v>
      </c>
      <c r="AW962" s="14" t="s">
        <v>42</v>
      </c>
      <c r="AX962" s="14" t="s">
        <v>87</v>
      </c>
      <c r="AY962" s="166" t="s">
        <v>219</v>
      </c>
    </row>
    <row r="963" spans="2:65" s="12" customFormat="1" ht="11.25">
      <c r="B963" s="151"/>
      <c r="D963" s="152" t="s">
        <v>228</v>
      </c>
      <c r="E963" s="153" t="s">
        <v>1</v>
      </c>
      <c r="F963" s="154" t="s">
        <v>2431</v>
      </c>
      <c r="H963" s="153" t="s">
        <v>1</v>
      </c>
      <c r="I963" s="155"/>
      <c r="L963" s="151"/>
      <c r="M963" s="156"/>
      <c r="T963" s="157"/>
      <c r="AT963" s="153" t="s">
        <v>228</v>
      </c>
      <c r="AU963" s="153" t="s">
        <v>96</v>
      </c>
      <c r="AV963" s="12" t="s">
        <v>94</v>
      </c>
      <c r="AW963" s="12" t="s">
        <v>42</v>
      </c>
      <c r="AX963" s="12" t="s">
        <v>87</v>
      </c>
      <c r="AY963" s="153" t="s">
        <v>219</v>
      </c>
    </row>
    <row r="964" spans="2:65" s="14" customFormat="1" ht="11.25">
      <c r="B964" s="165"/>
      <c r="D964" s="152" t="s">
        <v>228</v>
      </c>
      <c r="E964" s="166" t="s">
        <v>1</v>
      </c>
      <c r="F964" s="167" t="s">
        <v>2432</v>
      </c>
      <c r="H964" s="168">
        <v>-43.2</v>
      </c>
      <c r="I964" s="169"/>
      <c r="L964" s="165"/>
      <c r="M964" s="170"/>
      <c r="T964" s="171"/>
      <c r="AT964" s="166" t="s">
        <v>228</v>
      </c>
      <c r="AU964" s="166" t="s">
        <v>96</v>
      </c>
      <c r="AV964" s="14" t="s">
        <v>96</v>
      </c>
      <c r="AW964" s="14" t="s">
        <v>42</v>
      </c>
      <c r="AX964" s="14" t="s">
        <v>87</v>
      </c>
      <c r="AY964" s="166" t="s">
        <v>219</v>
      </c>
    </row>
    <row r="965" spans="2:65" s="15" customFormat="1" ht="11.25">
      <c r="B965" s="172"/>
      <c r="D965" s="152" t="s">
        <v>228</v>
      </c>
      <c r="E965" s="173" t="s">
        <v>1</v>
      </c>
      <c r="F965" s="174" t="s">
        <v>262</v>
      </c>
      <c r="H965" s="175">
        <v>4.7399999999999904</v>
      </c>
      <c r="I965" s="176"/>
      <c r="L965" s="172"/>
      <c r="M965" s="177"/>
      <c r="T965" s="178"/>
      <c r="AT965" s="173" t="s">
        <v>228</v>
      </c>
      <c r="AU965" s="173" t="s">
        <v>96</v>
      </c>
      <c r="AV965" s="15" t="s">
        <v>226</v>
      </c>
      <c r="AW965" s="15" t="s">
        <v>42</v>
      </c>
      <c r="AX965" s="15" t="s">
        <v>94</v>
      </c>
      <c r="AY965" s="173" t="s">
        <v>219</v>
      </c>
    </row>
    <row r="966" spans="2:65" s="1" customFormat="1" ht="16.5" customHeight="1">
      <c r="B966" s="33"/>
      <c r="C966" s="138" t="s">
        <v>2433</v>
      </c>
      <c r="D966" s="138" t="s">
        <v>221</v>
      </c>
      <c r="E966" s="139" t="s">
        <v>1398</v>
      </c>
      <c r="F966" s="140" t="s">
        <v>1399</v>
      </c>
      <c r="G966" s="141" t="s">
        <v>624</v>
      </c>
      <c r="H966" s="142">
        <v>402</v>
      </c>
      <c r="I966" s="143"/>
      <c r="J966" s="144">
        <f>ROUND(I966*H966,2)</f>
        <v>0</v>
      </c>
      <c r="K966" s="140" t="s">
        <v>254</v>
      </c>
      <c r="L966" s="33"/>
      <c r="M966" s="145" t="s">
        <v>1</v>
      </c>
      <c r="N966" s="146" t="s">
        <v>52</v>
      </c>
      <c r="P966" s="147">
        <f>O966*H966</f>
        <v>0</v>
      </c>
      <c r="Q966" s="147">
        <v>0.15256</v>
      </c>
      <c r="R966" s="147">
        <f>Q966*H966</f>
        <v>61.329120000000003</v>
      </c>
      <c r="S966" s="147">
        <v>0</v>
      </c>
      <c r="T966" s="148">
        <f>S966*H966</f>
        <v>0</v>
      </c>
      <c r="AR966" s="149" t="s">
        <v>226</v>
      </c>
      <c r="AT966" s="149" t="s">
        <v>221</v>
      </c>
      <c r="AU966" s="149" t="s">
        <v>96</v>
      </c>
      <c r="AY966" s="17" t="s">
        <v>219</v>
      </c>
      <c r="BE966" s="150">
        <f>IF(N966="základní",J966,0)</f>
        <v>0</v>
      </c>
      <c r="BF966" s="150">
        <f>IF(N966="snížená",J966,0)</f>
        <v>0</v>
      </c>
      <c r="BG966" s="150">
        <f>IF(N966="zákl. přenesená",J966,0)</f>
        <v>0</v>
      </c>
      <c r="BH966" s="150">
        <f>IF(N966="sníž. přenesená",J966,0)</f>
        <v>0</v>
      </c>
      <c r="BI966" s="150">
        <f>IF(N966="nulová",J966,0)</f>
        <v>0</v>
      </c>
      <c r="BJ966" s="17" t="s">
        <v>94</v>
      </c>
      <c r="BK966" s="150">
        <f>ROUND(I966*H966,2)</f>
        <v>0</v>
      </c>
      <c r="BL966" s="17" t="s">
        <v>226</v>
      </c>
      <c r="BM966" s="149" t="s">
        <v>2434</v>
      </c>
    </row>
    <row r="967" spans="2:65" s="1" customFormat="1" ht="11.25">
      <c r="B967" s="33"/>
      <c r="D967" s="179" t="s">
        <v>256</v>
      </c>
      <c r="F967" s="180" t="s">
        <v>1401</v>
      </c>
      <c r="I967" s="181"/>
      <c r="L967" s="33"/>
      <c r="M967" s="182"/>
      <c r="T967" s="57"/>
      <c r="AT967" s="17" t="s">
        <v>256</v>
      </c>
      <c r="AU967" s="17" t="s">
        <v>96</v>
      </c>
    </row>
    <row r="968" spans="2:65" s="14" customFormat="1" ht="11.25">
      <c r="B968" s="165"/>
      <c r="D968" s="152" t="s">
        <v>228</v>
      </c>
      <c r="E968" s="166" t="s">
        <v>1</v>
      </c>
      <c r="F968" s="167" t="s">
        <v>2435</v>
      </c>
      <c r="H968" s="168">
        <v>402</v>
      </c>
      <c r="I968" s="169"/>
      <c r="L968" s="165"/>
      <c r="M968" s="170"/>
      <c r="T968" s="171"/>
      <c r="AT968" s="166" t="s">
        <v>228</v>
      </c>
      <c r="AU968" s="166" t="s">
        <v>96</v>
      </c>
      <c r="AV968" s="14" t="s">
        <v>96</v>
      </c>
      <c r="AW968" s="14" t="s">
        <v>42</v>
      </c>
      <c r="AX968" s="14" t="s">
        <v>87</v>
      </c>
      <c r="AY968" s="166" t="s">
        <v>219</v>
      </c>
    </row>
    <row r="969" spans="2:65" s="12" customFormat="1" ht="11.25">
      <c r="B969" s="151"/>
      <c r="D969" s="152" t="s">
        <v>228</v>
      </c>
      <c r="E969" s="153" t="s">
        <v>1</v>
      </c>
      <c r="F969" s="154" t="s">
        <v>2436</v>
      </c>
      <c r="H969" s="153" t="s">
        <v>1</v>
      </c>
      <c r="I969" s="155"/>
      <c r="L969" s="151"/>
      <c r="M969" s="156"/>
      <c r="T969" s="157"/>
      <c r="AT969" s="153" t="s">
        <v>228</v>
      </c>
      <c r="AU969" s="153" t="s">
        <v>96</v>
      </c>
      <c r="AV969" s="12" t="s">
        <v>94</v>
      </c>
      <c r="AW969" s="12" t="s">
        <v>42</v>
      </c>
      <c r="AX969" s="12" t="s">
        <v>87</v>
      </c>
      <c r="AY969" s="153" t="s">
        <v>219</v>
      </c>
    </row>
    <row r="970" spans="2:65" s="15" customFormat="1" ht="11.25">
      <c r="B970" s="172"/>
      <c r="D970" s="152" t="s">
        <v>228</v>
      </c>
      <c r="E970" s="173" t="s">
        <v>2437</v>
      </c>
      <c r="F970" s="174" t="s">
        <v>262</v>
      </c>
      <c r="H970" s="175">
        <v>402</v>
      </c>
      <c r="I970" s="176"/>
      <c r="L970" s="172"/>
      <c r="M970" s="177"/>
      <c r="T970" s="178"/>
      <c r="AT970" s="173" t="s">
        <v>228</v>
      </c>
      <c r="AU970" s="173" t="s">
        <v>96</v>
      </c>
      <c r="AV970" s="15" t="s">
        <v>226</v>
      </c>
      <c r="AW970" s="15" t="s">
        <v>42</v>
      </c>
      <c r="AX970" s="15" t="s">
        <v>94</v>
      </c>
      <c r="AY970" s="173" t="s">
        <v>219</v>
      </c>
    </row>
    <row r="971" spans="2:65" s="1" customFormat="1" ht="16.5" customHeight="1">
      <c r="B971" s="33"/>
      <c r="C971" s="183" t="s">
        <v>2438</v>
      </c>
      <c r="D971" s="183" t="s">
        <v>472</v>
      </c>
      <c r="E971" s="184" t="s">
        <v>2439</v>
      </c>
      <c r="F971" s="185" t="s">
        <v>2440</v>
      </c>
      <c r="G971" s="186" t="s">
        <v>624</v>
      </c>
      <c r="H971" s="187">
        <v>329.04</v>
      </c>
      <c r="I971" s="188"/>
      <c r="J971" s="189">
        <f>ROUND(I971*H971,2)</f>
        <v>0</v>
      </c>
      <c r="K971" s="185" t="s">
        <v>225</v>
      </c>
      <c r="L971" s="190"/>
      <c r="M971" s="191" t="s">
        <v>1</v>
      </c>
      <c r="N971" s="192" t="s">
        <v>52</v>
      </c>
      <c r="P971" s="147">
        <f>O971*H971</f>
        <v>0</v>
      </c>
      <c r="Q971" s="147">
        <v>5.3499999999999999E-2</v>
      </c>
      <c r="R971" s="147">
        <f>Q971*H971</f>
        <v>17.603640000000002</v>
      </c>
      <c r="S971" s="147">
        <v>0</v>
      </c>
      <c r="T971" s="148">
        <f>S971*H971</f>
        <v>0</v>
      </c>
      <c r="AR971" s="149" t="s">
        <v>295</v>
      </c>
      <c r="AT971" s="149" t="s">
        <v>472</v>
      </c>
      <c r="AU971" s="149" t="s">
        <v>96</v>
      </c>
      <c r="AY971" s="17" t="s">
        <v>219</v>
      </c>
      <c r="BE971" s="150">
        <f>IF(N971="základní",J971,0)</f>
        <v>0</v>
      </c>
      <c r="BF971" s="150">
        <f>IF(N971="snížená",J971,0)</f>
        <v>0</v>
      </c>
      <c r="BG971" s="150">
        <f>IF(N971="zákl. přenesená",J971,0)</f>
        <v>0</v>
      </c>
      <c r="BH971" s="150">
        <f>IF(N971="sníž. přenesená",J971,0)</f>
        <v>0</v>
      </c>
      <c r="BI971" s="150">
        <f>IF(N971="nulová",J971,0)</f>
        <v>0</v>
      </c>
      <c r="BJ971" s="17" t="s">
        <v>94</v>
      </c>
      <c r="BK971" s="150">
        <f>ROUND(I971*H971,2)</f>
        <v>0</v>
      </c>
      <c r="BL971" s="17" t="s">
        <v>226</v>
      </c>
      <c r="BM971" s="149" t="s">
        <v>2441</v>
      </c>
    </row>
    <row r="972" spans="2:65" s="12" customFormat="1" ht="11.25">
      <c r="B972" s="151"/>
      <c r="D972" s="152" t="s">
        <v>228</v>
      </c>
      <c r="E972" s="153" t="s">
        <v>1</v>
      </c>
      <c r="F972" s="154" t="s">
        <v>2442</v>
      </c>
      <c r="H972" s="153" t="s">
        <v>1</v>
      </c>
      <c r="I972" s="155"/>
      <c r="L972" s="151"/>
      <c r="M972" s="156"/>
      <c r="T972" s="157"/>
      <c r="AT972" s="153" t="s">
        <v>228</v>
      </c>
      <c r="AU972" s="153" t="s">
        <v>96</v>
      </c>
      <c r="AV972" s="12" t="s">
        <v>94</v>
      </c>
      <c r="AW972" s="12" t="s">
        <v>42</v>
      </c>
      <c r="AX972" s="12" t="s">
        <v>87</v>
      </c>
      <c r="AY972" s="153" t="s">
        <v>219</v>
      </c>
    </row>
    <row r="973" spans="2:65" s="14" customFormat="1" ht="11.25">
      <c r="B973" s="165"/>
      <c r="D973" s="152" t="s">
        <v>228</v>
      </c>
      <c r="E973" s="166" t="s">
        <v>1</v>
      </c>
      <c r="F973" s="167" t="s">
        <v>2443</v>
      </c>
      <c r="H973" s="168">
        <v>410.04</v>
      </c>
      <c r="I973" s="169"/>
      <c r="L973" s="165"/>
      <c r="M973" s="170"/>
      <c r="T973" s="171"/>
      <c r="AT973" s="166" t="s">
        <v>228</v>
      </c>
      <c r="AU973" s="166" t="s">
        <v>96</v>
      </c>
      <c r="AV973" s="14" t="s">
        <v>96</v>
      </c>
      <c r="AW973" s="14" t="s">
        <v>42</v>
      </c>
      <c r="AX973" s="14" t="s">
        <v>87</v>
      </c>
      <c r="AY973" s="166" t="s">
        <v>219</v>
      </c>
    </row>
    <row r="974" spans="2:65" s="12" customFormat="1" ht="11.25">
      <c r="B974" s="151"/>
      <c r="D974" s="152" t="s">
        <v>228</v>
      </c>
      <c r="E974" s="153" t="s">
        <v>1</v>
      </c>
      <c r="F974" s="154" t="s">
        <v>2444</v>
      </c>
      <c r="H974" s="153" t="s">
        <v>1</v>
      </c>
      <c r="I974" s="155"/>
      <c r="L974" s="151"/>
      <c r="M974" s="156"/>
      <c r="T974" s="157"/>
      <c r="AT974" s="153" t="s">
        <v>228</v>
      </c>
      <c r="AU974" s="153" t="s">
        <v>96</v>
      </c>
      <c r="AV974" s="12" t="s">
        <v>94</v>
      </c>
      <c r="AW974" s="12" t="s">
        <v>42</v>
      </c>
      <c r="AX974" s="12" t="s">
        <v>87</v>
      </c>
      <c r="AY974" s="153" t="s">
        <v>219</v>
      </c>
    </row>
    <row r="975" spans="2:65" s="14" customFormat="1" ht="11.25">
      <c r="B975" s="165"/>
      <c r="D975" s="152" t="s">
        <v>228</v>
      </c>
      <c r="E975" s="166" t="s">
        <v>1</v>
      </c>
      <c r="F975" s="167" t="s">
        <v>2445</v>
      </c>
      <c r="H975" s="168">
        <v>-81</v>
      </c>
      <c r="I975" s="169"/>
      <c r="L975" s="165"/>
      <c r="M975" s="170"/>
      <c r="T975" s="171"/>
      <c r="AT975" s="166" t="s">
        <v>228</v>
      </c>
      <c r="AU975" s="166" t="s">
        <v>96</v>
      </c>
      <c r="AV975" s="14" t="s">
        <v>96</v>
      </c>
      <c r="AW975" s="14" t="s">
        <v>42</v>
      </c>
      <c r="AX975" s="14" t="s">
        <v>87</v>
      </c>
      <c r="AY975" s="166" t="s">
        <v>219</v>
      </c>
    </row>
    <row r="976" spans="2:65" s="15" customFormat="1" ht="11.25">
      <c r="B976" s="172"/>
      <c r="D976" s="152" t="s">
        <v>228</v>
      </c>
      <c r="E976" s="173" t="s">
        <v>1</v>
      </c>
      <c r="F976" s="174" t="s">
        <v>262</v>
      </c>
      <c r="H976" s="175">
        <v>329.04</v>
      </c>
      <c r="I976" s="176"/>
      <c r="L976" s="172"/>
      <c r="M976" s="177"/>
      <c r="T976" s="178"/>
      <c r="AT976" s="173" t="s">
        <v>228</v>
      </c>
      <c r="AU976" s="173" t="s">
        <v>96</v>
      </c>
      <c r="AV976" s="15" t="s">
        <v>226</v>
      </c>
      <c r="AW976" s="15" t="s">
        <v>42</v>
      </c>
      <c r="AX976" s="15" t="s">
        <v>94</v>
      </c>
      <c r="AY976" s="173" t="s">
        <v>219</v>
      </c>
    </row>
    <row r="977" spans="2:65" s="1" customFormat="1" ht="16.5" customHeight="1">
      <c r="B977" s="33"/>
      <c r="C977" s="138" t="s">
        <v>2446</v>
      </c>
      <c r="D977" s="138" t="s">
        <v>221</v>
      </c>
      <c r="E977" s="139" t="s">
        <v>794</v>
      </c>
      <c r="F977" s="140" t="s">
        <v>2447</v>
      </c>
      <c r="G977" s="141" t="s">
        <v>272</v>
      </c>
      <c r="H977" s="142">
        <v>1.734</v>
      </c>
      <c r="I977" s="143"/>
      <c r="J977" s="144">
        <f>ROUND(I977*H977,2)</f>
        <v>0</v>
      </c>
      <c r="K977" s="140" t="s">
        <v>225</v>
      </c>
      <c r="L977" s="33"/>
      <c r="M977" s="145" t="s">
        <v>1</v>
      </c>
      <c r="N977" s="146" t="s">
        <v>52</v>
      </c>
      <c r="P977" s="147">
        <f>O977*H977</f>
        <v>0</v>
      </c>
      <c r="Q977" s="147">
        <v>2.4529999999999998</v>
      </c>
      <c r="R977" s="147">
        <f>Q977*H977</f>
        <v>4.2535020000000001</v>
      </c>
      <c r="S977" s="147">
        <v>0</v>
      </c>
      <c r="T977" s="148">
        <f>S977*H977</f>
        <v>0</v>
      </c>
      <c r="AR977" s="149" t="s">
        <v>226</v>
      </c>
      <c r="AT977" s="149" t="s">
        <v>221</v>
      </c>
      <c r="AU977" s="149" t="s">
        <v>96</v>
      </c>
      <c r="AY977" s="17" t="s">
        <v>219</v>
      </c>
      <c r="BE977" s="150">
        <f>IF(N977="základní",J977,0)</f>
        <v>0</v>
      </c>
      <c r="BF977" s="150">
        <f>IF(N977="snížená",J977,0)</f>
        <v>0</v>
      </c>
      <c r="BG977" s="150">
        <f>IF(N977="zákl. přenesená",J977,0)</f>
        <v>0</v>
      </c>
      <c r="BH977" s="150">
        <f>IF(N977="sníž. přenesená",J977,0)</f>
        <v>0</v>
      </c>
      <c r="BI977" s="150">
        <f>IF(N977="nulová",J977,0)</f>
        <v>0</v>
      </c>
      <c r="BJ977" s="17" t="s">
        <v>94</v>
      </c>
      <c r="BK977" s="150">
        <f>ROUND(I977*H977,2)</f>
        <v>0</v>
      </c>
      <c r="BL977" s="17" t="s">
        <v>226</v>
      </c>
      <c r="BM977" s="149" t="s">
        <v>2448</v>
      </c>
    </row>
    <row r="978" spans="2:65" s="12" customFormat="1" ht="11.25">
      <c r="B978" s="151"/>
      <c r="D978" s="152" t="s">
        <v>228</v>
      </c>
      <c r="E978" s="153" t="s">
        <v>1</v>
      </c>
      <c r="F978" s="154" t="s">
        <v>2449</v>
      </c>
      <c r="H978" s="153" t="s">
        <v>1</v>
      </c>
      <c r="I978" s="155"/>
      <c r="L978" s="151"/>
      <c r="M978" s="156"/>
      <c r="T978" s="157"/>
      <c r="AT978" s="153" t="s">
        <v>228</v>
      </c>
      <c r="AU978" s="153" t="s">
        <v>96</v>
      </c>
      <c r="AV978" s="12" t="s">
        <v>94</v>
      </c>
      <c r="AW978" s="12" t="s">
        <v>42</v>
      </c>
      <c r="AX978" s="12" t="s">
        <v>87</v>
      </c>
      <c r="AY978" s="153" t="s">
        <v>219</v>
      </c>
    </row>
    <row r="979" spans="2:65" s="14" customFormat="1" ht="11.25">
      <c r="B979" s="165"/>
      <c r="D979" s="152" t="s">
        <v>228</v>
      </c>
      <c r="E979" s="166" t="s">
        <v>1</v>
      </c>
      <c r="F979" s="167" t="s">
        <v>2450</v>
      </c>
      <c r="H979" s="168">
        <v>1.734</v>
      </c>
      <c r="I979" s="169"/>
      <c r="L979" s="165"/>
      <c r="M979" s="170"/>
      <c r="T979" s="171"/>
      <c r="AT979" s="166" t="s">
        <v>228</v>
      </c>
      <c r="AU979" s="166" t="s">
        <v>96</v>
      </c>
      <c r="AV979" s="14" t="s">
        <v>96</v>
      </c>
      <c r="AW979" s="14" t="s">
        <v>42</v>
      </c>
      <c r="AX979" s="14" t="s">
        <v>87</v>
      </c>
      <c r="AY979" s="166" t="s">
        <v>219</v>
      </c>
    </row>
    <row r="980" spans="2:65" s="15" customFormat="1" ht="11.25">
      <c r="B980" s="172"/>
      <c r="D980" s="152" t="s">
        <v>228</v>
      </c>
      <c r="E980" s="173" t="s">
        <v>1</v>
      </c>
      <c r="F980" s="174" t="s">
        <v>262</v>
      </c>
      <c r="H980" s="175">
        <v>1.734</v>
      </c>
      <c r="I980" s="176"/>
      <c r="L980" s="172"/>
      <c r="M980" s="177"/>
      <c r="T980" s="178"/>
      <c r="AT980" s="173" t="s">
        <v>228</v>
      </c>
      <c r="AU980" s="173" t="s">
        <v>96</v>
      </c>
      <c r="AV980" s="15" t="s">
        <v>226</v>
      </c>
      <c r="AW980" s="15" t="s">
        <v>42</v>
      </c>
      <c r="AX980" s="15" t="s">
        <v>94</v>
      </c>
      <c r="AY980" s="173" t="s">
        <v>219</v>
      </c>
    </row>
    <row r="981" spans="2:65" s="1" customFormat="1" ht="16.5" customHeight="1">
      <c r="B981" s="33"/>
      <c r="C981" s="138" t="s">
        <v>2451</v>
      </c>
      <c r="D981" s="138" t="s">
        <v>221</v>
      </c>
      <c r="E981" s="139" t="s">
        <v>804</v>
      </c>
      <c r="F981" s="140" t="s">
        <v>805</v>
      </c>
      <c r="G981" s="141" t="s">
        <v>624</v>
      </c>
      <c r="H981" s="142">
        <v>50</v>
      </c>
      <c r="I981" s="143"/>
      <c r="J981" s="144">
        <f>ROUND(I981*H981,2)</f>
        <v>0</v>
      </c>
      <c r="K981" s="140" t="s">
        <v>254</v>
      </c>
      <c r="L981" s="33"/>
      <c r="M981" s="145" t="s">
        <v>1</v>
      </c>
      <c r="N981" s="146" t="s">
        <v>52</v>
      </c>
      <c r="P981" s="147">
        <f>O981*H981</f>
        <v>0</v>
      </c>
      <c r="Q981" s="147">
        <v>0</v>
      </c>
      <c r="R981" s="147">
        <f>Q981*H981</f>
        <v>0</v>
      </c>
      <c r="S981" s="147">
        <v>0</v>
      </c>
      <c r="T981" s="148">
        <f>S981*H981</f>
        <v>0</v>
      </c>
      <c r="AR981" s="149" t="s">
        <v>226</v>
      </c>
      <c r="AT981" s="149" t="s">
        <v>221</v>
      </c>
      <c r="AU981" s="149" t="s">
        <v>96</v>
      </c>
      <c r="AY981" s="17" t="s">
        <v>219</v>
      </c>
      <c r="BE981" s="150">
        <f>IF(N981="základní",J981,0)</f>
        <v>0</v>
      </c>
      <c r="BF981" s="150">
        <f>IF(N981="snížená",J981,0)</f>
        <v>0</v>
      </c>
      <c r="BG981" s="150">
        <f>IF(N981="zákl. přenesená",J981,0)</f>
        <v>0</v>
      </c>
      <c r="BH981" s="150">
        <f>IF(N981="sníž. přenesená",J981,0)</f>
        <v>0</v>
      </c>
      <c r="BI981" s="150">
        <f>IF(N981="nulová",J981,0)</f>
        <v>0</v>
      </c>
      <c r="BJ981" s="17" t="s">
        <v>94</v>
      </c>
      <c r="BK981" s="150">
        <f>ROUND(I981*H981,2)</f>
        <v>0</v>
      </c>
      <c r="BL981" s="17" t="s">
        <v>226</v>
      </c>
      <c r="BM981" s="149" t="s">
        <v>2452</v>
      </c>
    </row>
    <row r="982" spans="2:65" s="1" customFormat="1" ht="11.25">
      <c r="B982" s="33"/>
      <c r="D982" s="179" t="s">
        <v>256</v>
      </c>
      <c r="F982" s="180" t="s">
        <v>807</v>
      </c>
      <c r="I982" s="181"/>
      <c r="L982" s="33"/>
      <c r="M982" s="182"/>
      <c r="T982" s="57"/>
      <c r="AT982" s="17" t="s">
        <v>256</v>
      </c>
      <c r="AU982" s="17" t="s">
        <v>96</v>
      </c>
    </row>
    <row r="983" spans="2:65" s="12" customFormat="1" ht="11.25">
      <c r="B983" s="151"/>
      <c r="D983" s="152" t="s">
        <v>228</v>
      </c>
      <c r="E983" s="153" t="s">
        <v>1</v>
      </c>
      <c r="F983" s="154" t="s">
        <v>2453</v>
      </c>
      <c r="H983" s="153" t="s">
        <v>1</v>
      </c>
      <c r="I983" s="155"/>
      <c r="L983" s="151"/>
      <c r="M983" s="156"/>
      <c r="T983" s="157"/>
      <c r="AT983" s="153" t="s">
        <v>228</v>
      </c>
      <c r="AU983" s="153" t="s">
        <v>96</v>
      </c>
      <c r="AV983" s="12" t="s">
        <v>94</v>
      </c>
      <c r="AW983" s="12" t="s">
        <v>42</v>
      </c>
      <c r="AX983" s="12" t="s">
        <v>87</v>
      </c>
      <c r="AY983" s="153" t="s">
        <v>219</v>
      </c>
    </row>
    <row r="984" spans="2:65" s="12" customFormat="1" ht="11.25">
      <c r="B984" s="151"/>
      <c r="D984" s="152" t="s">
        <v>228</v>
      </c>
      <c r="E984" s="153" t="s">
        <v>1</v>
      </c>
      <c r="F984" s="154" t="s">
        <v>2454</v>
      </c>
      <c r="H984" s="153" t="s">
        <v>1</v>
      </c>
      <c r="I984" s="155"/>
      <c r="L984" s="151"/>
      <c r="M984" s="156"/>
      <c r="T984" s="157"/>
      <c r="AT984" s="153" t="s">
        <v>228</v>
      </c>
      <c r="AU984" s="153" t="s">
        <v>96</v>
      </c>
      <c r="AV984" s="12" t="s">
        <v>94</v>
      </c>
      <c r="AW984" s="12" t="s">
        <v>42</v>
      </c>
      <c r="AX984" s="12" t="s">
        <v>87</v>
      </c>
      <c r="AY984" s="153" t="s">
        <v>219</v>
      </c>
    </row>
    <row r="985" spans="2:65" s="14" customFormat="1" ht="11.25">
      <c r="B985" s="165"/>
      <c r="D985" s="152" t="s">
        <v>228</v>
      </c>
      <c r="E985" s="166" t="s">
        <v>1</v>
      </c>
      <c r="F985" s="167" t="s">
        <v>1537</v>
      </c>
      <c r="H985" s="168">
        <v>50</v>
      </c>
      <c r="I985" s="169"/>
      <c r="L985" s="165"/>
      <c r="M985" s="170"/>
      <c r="T985" s="171"/>
      <c r="AT985" s="166" t="s">
        <v>228</v>
      </c>
      <c r="AU985" s="166" t="s">
        <v>96</v>
      </c>
      <c r="AV985" s="14" t="s">
        <v>96</v>
      </c>
      <c r="AW985" s="14" t="s">
        <v>42</v>
      </c>
      <c r="AX985" s="14" t="s">
        <v>87</v>
      </c>
      <c r="AY985" s="166" t="s">
        <v>219</v>
      </c>
    </row>
    <row r="986" spans="2:65" s="15" customFormat="1" ht="11.25">
      <c r="B986" s="172"/>
      <c r="D986" s="152" t="s">
        <v>228</v>
      </c>
      <c r="E986" s="173" t="s">
        <v>1</v>
      </c>
      <c r="F986" s="174" t="s">
        <v>262</v>
      </c>
      <c r="H986" s="175">
        <v>50</v>
      </c>
      <c r="I986" s="176"/>
      <c r="L986" s="172"/>
      <c r="M986" s="177"/>
      <c r="T986" s="178"/>
      <c r="AT986" s="173" t="s">
        <v>228</v>
      </c>
      <c r="AU986" s="173" t="s">
        <v>96</v>
      </c>
      <c r="AV986" s="15" t="s">
        <v>226</v>
      </c>
      <c r="AW986" s="15" t="s">
        <v>42</v>
      </c>
      <c r="AX986" s="15" t="s">
        <v>94</v>
      </c>
      <c r="AY986" s="173" t="s">
        <v>219</v>
      </c>
    </row>
    <row r="987" spans="2:65" s="1" customFormat="1" ht="21.75" customHeight="1">
      <c r="B987" s="33"/>
      <c r="C987" s="138" t="s">
        <v>2455</v>
      </c>
      <c r="D987" s="138" t="s">
        <v>221</v>
      </c>
      <c r="E987" s="139" t="s">
        <v>2456</v>
      </c>
      <c r="F987" s="140" t="s">
        <v>2457</v>
      </c>
      <c r="G987" s="141" t="s">
        <v>624</v>
      </c>
      <c r="H987" s="142">
        <v>50</v>
      </c>
      <c r="I987" s="143"/>
      <c r="J987" s="144">
        <f>ROUND(I987*H987,2)</f>
        <v>0</v>
      </c>
      <c r="K987" s="140" t="s">
        <v>254</v>
      </c>
      <c r="L987" s="33"/>
      <c r="M987" s="145" t="s">
        <v>1</v>
      </c>
      <c r="N987" s="146" t="s">
        <v>52</v>
      </c>
      <c r="P987" s="147">
        <f>O987*H987</f>
        <v>0</v>
      </c>
      <c r="Q987" s="147">
        <v>6.0999999999999997E-4</v>
      </c>
      <c r="R987" s="147">
        <f>Q987*H987</f>
        <v>3.0499999999999999E-2</v>
      </c>
      <c r="S987" s="147">
        <v>0</v>
      </c>
      <c r="T987" s="148">
        <f>S987*H987</f>
        <v>0</v>
      </c>
      <c r="AR987" s="149" t="s">
        <v>226</v>
      </c>
      <c r="AT987" s="149" t="s">
        <v>221</v>
      </c>
      <c r="AU987" s="149" t="s">
        <v>96</v>
      </c>
      <c r="AY987" s="17" t="s">
        <v>219</v>
      </c>
      <c r="BE987" s="150">
        <f>IF(N987="základní",J987,0)</f>
        <v>0</v>
      </c>
      <c r="BF987" s="150">
        <f>IF(N987="snížená",J987,0)</f>
        <v>0</v>
      </c>
      <c r="BG987" s="150">
        <f>IF(N987="zákl. přenesená",J987,0)</f>
        <v>0</v>
      </c>
      <c r="BH987" s="150">
        <f>IF(N987="sníž. přenesená",J987,0)</f>
        <v>0</v>
      </c>
      <c r="BI987" s="150">
        <f>IF(N987="nulová",J987,0)</f>
        <v>0</v>
      </c>
      <c r="BJ987" s="17" t="s">
        <v>94</v>
      </c>
      <c r="BK987" s="150">
        <f>ROUND(I987*H987,2)</f>
        <v>0</v>
      </c>
      <c r="BL987" s="17" t="s">
        <v>226</v>
      </c>
      <c r="BM987" s="149" t="s">
        <v>2458</v>
      </c>
    </row>
    <row r="988" spans="2:65" s="1" customFormat="1" ht="11.25">
      <c r="B988" s="33"/>
      <c r="D988" s="179" t="s">
        <v>256</v>
      </c>
      <c r="F988" s="180" t="s">
        <v>2459</v>
      </c>
      <c r="I988" s="181"/>
      <c r="L988" s="33"/>
      <c r="M988" s="182"/>
      <c r="T988" s="57"/>
      <c r="AT988" s="17" t="s">
        <v>256</v>
      </c>
      <c r="AU988" s="17" t="s">
        <v>96</v>
      </c>
    </row>
    <row r="989" spans="2:65" s="12" customFormat="1" ht="11.25">
      <c r="B989" s="151"/>
      <c r="D989" s="152" t="s">
        <v>228</v>
      </c>
      <c r="E989" s="153" t="s">
        <v>1</v>
      </c>
      <c r="F989" s="154" t="s">
        <v>2460</v>
      </c>
      <c r="H989" s="153" t="s">
        <v>1</v>
      </c>
      <c r="I989" s="155"/>
      <c r="L989" s="151"/>
      <c r="M989" s="156"/>
      <c r="T989" s="157"/>
      <c r="AT989" s="153" t="s">
        <v>228</v>
      </c>
      <c r="AU989" s="153" t="s">
        <v>96</v>
      </c>
      <c r="AV989" s="12" t="s">
        <v>94</v>
      </c>
      <c r="AW989" s="12" t="s">
        <v>42</v>
      </c>
      <c r="AX989" s="12" t="s">
        <v>87</v>
      </c>
      <c r="AY989" s="153" t="s">
        <v>219</v>
      </c>
    </row>
    <row r="990" spans="2:65" s="14" customFormat="1" ht="11.25">
      <c r="B990" s="165"/>
      <c r="D990" s="152" t="s">
        <v>228</v>
      </c>
      <c r="E990" s="166" t="s">
        <v>1</v>
      </c>
      <c r="F990" s="167" t="s">
        <v>2461</v>
      </c>
      <c r="H990" s="168">
        <v>50</v>
      </c>
      <c r="I990" s="169"/>
      <c r="L990" s="165"/>
      <c r="M990" s="170"/>
      <c r="T990" s="171"/>
      <c r="AT990" s="166" t="s">
        <v>228</v>
      </c>
      <c r="AU990" s="166" t="s">
        <v>96</v>
      </c>
      <c r="AV990" s="14" t="s">
        <v>96</v>
      </c>
      <c r="AW990" s="14" t="s">
        <v>42</v>
      </c>
      <c r="AX990" s="14" t="s">
        <v>87</v>
      </c>
      <c r="AY990" s="166" t="s">
        <v>219</v>
      </c>
    </row>
    <row r="991" spans="2:65" s="15" customFormat="1" ht="11.25">
      <c r="B991" s="172"/>
      <c r="D991" s="152" t="s">
        <v>228</v>
      </c>
      <c r="E991" s="173" t="s">
        <v>1</v>
      </c>
      <c r="F991" s="174" t="s">
        <v>262</v>
      </c>
      <c r="H991" s="175">
        <v>50</v>
      </c>
      <c r="I991" s="176"/>
      <c r="L991" s="172"/>
      <c r="M991" s="177"/>
      <c r="T991" s="178"/>
      <c r="AT991" s="173" t="s">
        <v>228</v>
      </c>
      <c r="AU991" s="173" t="s">
        <v>96</v>
      </c>
      <c r="AV991" s="15" t="s">
        <v>226</v>
      </c>
      <c r="AW991" s="15" t="s">
        <v>42</v>
      </c>
      <c r="AX991" s="15" t="s">
        <v>94</v>
      </c>
      <c r="AY991" s="173" t="s">
        <v>219</v>
      </c>
    </row>
    <row r="992" spans="2:65" s="1" customFormat="1" ht="16.5" customHeight="1">
      <c r="B992" s="33"/>
      <c r="C992" s="138" t="s">
        <v>2462</v>
      </c>
      <c r="D992" s="138" t="s">
        <v>221</v>
      </c>
      <c r="E992" s="139" t="s">
        <v>809</v>
      </c>
      <c r="F992" s="140" t="s">
        <v>810</v>
      </c>
      <c r="G992" s="141" t="s">
        <v>624</v>
      </c>
      <c r="H992" s="142">
        <v>50</v>
      </c>
      <c r="I992" s="143"/>
      <c r="J992" s="144">
        <f>ROUND(I992*H992,2)</f>
        <v>0</v>
      </c>
      <c r="K992" s="140" t="s">
        <v>254</v>
      </c>
      <c r="L992" s="33"/>
      <c r="M992" s="145" t="s">
        <v>1</v>
      </c>
      <c r="N992" s="146" t="s">
        <v>52</v>
      </c>
      <c r="P992" s="147">
        <f>O992*H992</f>
        <v>0</v>
      </c>
      <c r="Q992" s="147">
        <v>0</v>
      </c>
      <c r="R992" s="147">
        <f>Q992*H992</f>
        <v>0</v>
      </c>
      <c r="S992" s="147">
        <v>0</v>
      </c>
      <c r="T992" s="148">
        <f>S992*H992</f>
        <v>0</v>
      </c>
      <c r="AR992" s="149" t="s">
        <v>226</v>
      </c>
      <c r="AT992" s="149" t="s">
        <v>221</v>
      </c>
      <c r="AU992" s="149" t="s">
        <v>96</v>
      </c>
      <c r="AY992" s="17" t="s">
        <v>219</v>
      </c>
      <c r="BE992" s="150">
        <f>IF(N992="základní",J992,0)</f>
        <v>0</v>
      </c>
      <c r="BF992" s="150">
        <f>IF(N992="snížená",J992,0)</f>
        <v>0</v>
      </c>
      <c r="BG992" s="150">
        <f>IF(N992="zákl. přenesená",J992,0)</f>
        <v>0</v>
      </c>
      <c r="BH992" s="150">
        <f>IF(N992="sníž. přenesená",J992,0)</f>
        <v>0</v>
      </c>
      <c r="BI992" s="150">
        <f>IF(N992="nulová",J992,0)</f>
        <v>0</v>
      </c>
      <c r="BJ992" s="17" t="s">
        <v>94</v>
      </c>
      <c r="BK992" s="150">
        <f>ROUND(I992*H992,2)</f>
        <v>0</v>
      </c>
      <c r="BL992" s="17" t="s">
        <v>226</v>
      </c>
      <c r="BM992" s="149" t="s">
        <v>2463</v>
      </c>
    </row>
    <row r="993" spans="2:65" s="1" customFormat="1" ht="11.25">
      <c r="B993" s="33"/>
      <c r="D993" s="179" t="s">
        <v>256</v>
      </c>
      <c r="F993" s="180" t="s">
        <v>812</v>
      </c>
      <c r="I993" s="181"/>
      <c r="L993" s="33"/>
      <c r="M993" s="182"/>
      <c r="T993" s="57"/>
      <c r="AT993" s="17" t="s">
        <v>256</v>
      </c>
      <c r="AU993" s="17" t="s">
        <v>96</v>
      </c>
    </row>
    <row r="994" spans="2:65" s="12" customFormat="1" ht="11.25">
      <c r="B994" s="151"/>
      <c r="D994" s="152" t="s">
        <v>228</v>
      </c>
      <c r="E994" s="153" t="s">
        <v>1</v>
      </c>
      <c r="F994" s="154" t="s">
        <v>2464</v>
      </c>
      <c r="H994" s="153" t="s">
        <v>1</v>
      </c>
      <c r="I994" s="155"/>
      <c r="L994" s="151"/>
      <c r="M994" s="156"/>
      <c r="T994" s="157"/>
      <c r="AT994" s="153" t="s">
        <v>228</v>
      </c>
      <c r="AU994" s="153" t="s">
        <v>96</v>
      </c>
      <c r="AV994" s="12" t="s">
        <v>94</v>
      </c>
      <c r="AW994" s="12" t="s">
        <v>42</v>
      </c>
      <c r="AX994" s="12" t="s">
        <v>87</v>
      </c>
      <c r="AY994" s="153" t="s">
        <v>219</v>
      </c>
    </row>
    <row r="995" spans="2:65" s="14" customFormat="1" ht="11.25">
      <c r="B995" s="165"/>
      <c r="D995" s="152" t="s">
        <v>228</v>
      </c>
      <c r="E995" s="166" t="s">
        <v>1</v>
      </c>
      <c r="F995" s="167" t="s">
        <v>2465</v>
      </c>
      <c r="H995" s="168">
        <v>50</v>
      </c>
      <c r="I995" s="169"/>
      <c r="L995" s="165"/>
      <c r="M995" s="170"/>
      <c r="T995" s="171"/>
      <c r="AT995" s="166" t="s">
        <v>228</v>
      </c>
      <c r="AU995" s="166" t="s">
        <v>96</v>
      </c>
      <c r="AV995" s="14" t="s">
        <v>96</v>
      </c>
      <c r="AW995" s="14" t="s">
        <v>42</v>
      </c>
      <c r="AX995" s="14" t="s">
        <v>87</v>
      </c>
      <c r="AY995" s="166" t="s">
        <v>219</v>
      </c>
    </row>
    <row r="996" spans="2:65" s="15" customFormat="1" ht="11.25">
      <c r="B996" s="172"/>
      <c r="D996" s="152" t="s">
        <v>228</v>
      </c>
      <c r="E996" s="173" t="s">
        <v>1537</v>
      </c>
      <c r="F996" s="174" t="s">
        <v>262</v>
      </c>
      <c r="H996" s="175">
        <v>50</v>
      </c>
      <c r="I996" s="176"/>
      <c r="L996" s="172"/>
      <c r="M996" s="177"/>
      <c r="T996" s="178"/>
      <c r="AT996" s="173" t="s">
        <v>228</v>
      </c>
      <c r="AU996" s="173" t="s">
        <v>96</v>
      </c>
      <c r="AV996" s="15" t="s">
        <v>226</v>
      </c>
      <c r="AW996" s="15" t="s">
        <v>42</v>
      </c>
      <c r="AX996" s="15" t="s">
        <v>94</v>
      </c>
      <c r="AY996" s="173" t="s">
        <v>219</v>
      </c>
    </row>
    <row r="997" spans="2:65" s="1" customFormat="1" ht="24.2" customHeight="1">
      <c r="B997" s="33"/>
      <c r="C997" s="138" t="s">
        <v>2466</v>
      </c>
      <c r="D997" s="138" t="s">
        <v>221</v>
      </c>
      <c r="E997" s="139" t="s">
        <v>2467</v>
      </c>
      <c r="F997" s="140" t="s">
        <v>2468</v>
      </c>
      <c r="G997" s="141" t="s">
        <v>382</v>
      </c>
      <c r="H997" s="142">
        <v>1</v>
      </c>
      <c r="I997" s="143"/>
      <c r="J997" s="144">
        <f>ROUND(I997*H997,2)</f>
        <v>0</v>
      </c>
      <c r="K997" s="140" t="s">
        <v>225</v>
      </c>
      <c r="L997" s="33"/>
      <c r="M997" s="145" t="s">
        <v>1</v>
      </c>
      <c r="N997" s="146" t="s">
        <v>52</v>
      </c>
      <c r="P997" s="147">
        <f>O997*H997</f>
        <v>0</v>
      </c>
      <c r="Q997" s="147">
        <v>0.14699999999999999</v>
      </c>
      <c r="R997" s="147">
        <f>Q997*H997</f>
        <v>0.14699999999999999</v>
      </c>
      <c r="S997" s="147">
        <v>0</v>
      </c>
      <c r="T997" s="148">
        <f>S997*H997</f>
        <v>0</v>
      </c>
      <c r="AR997" s="149" t="s">
        <v>226</v>
      </c>
      <c r="AT997" s="149" t="s">
        <v>221</v>
      </c>
      <c r="AU997" s="149" t="s">
        <v>96</v>
      </c>
      <c r="AY997" s="17" t="s">
        <v>219</v>
      </c>
      <c r="BE997" s="150">
        <f>IF(N997="základní",J997,0)</f>
        <v>0</v>
      </c>
      <c r="BF997" s="150">
        <f>IF(N997="snížená",J997,0)</f>
        <v>0</v>
      </c>
      <c r="BG997" s="150">
        <f>IF(N997="zákl. přenesená",J997,0)</f>
        <v>0</v>
      </c>
      <c r="BH997" s="150">
        <f>IF(N997="sníž. přenesená",J997,0)</f>
        <v>0</v>
      </c>
      <c r="BI997" s="150">
        <f>IF(N997="nulová",J997,0)</f>
        <v>0</v>
      </c>
      <c r="BJ997" s="17" t="s">
        <v>94</v>
      </c>
      <c r="BK997" s="150">
        <f>ROUND(I997*H997,2)</f>
        <v>0</v>
      </c>
      <c r="BL997" s="17" t="s">
        <v>226</v>
      </c>
      <c r="BM997" s="149" t="s">
        <v>2469</v>
      </c>
    </row>
    <row r="998" spans="2:65" s="14" customFormat="1" ht="11.25">
      <c r="B998" s="165"/>
      <c r="D998" s="152" t="s">
        <v>228</v>
      </c>
      <c r="E998" s="166" t="s">
        <v>1</v>
      </c>
      <c r="F998" s="167" t="s">
        <v>2470</v>
      </c>
      <c r="H998" s="168">
        <v>1</v>
      </c>
      <c r="I998" s="169"/>
      <c r="L998" s="165"/>
      <c r="M998" s="170"/>
      <c r="T998" s="171"/>
      <c r="AT998" s="166" t="s">
        <v>228</v>
      </c>
      <c r="AU998" s="166" t="s">
        <v>96</v>
      </c>
      <c r="AV998" s="14" t="s">
        <v>96</v>
      </c>
      <c r="AW998" s="14" t="s">
        <v>42</v>
      </c>
      <c r="AX998" s="14" t="s">
        <v>94</v>
      </c>
      <c r="AY998" s="166" t="s">
        <v>219</v>
      </c>
    </row>
    <row r="999" spans="2:65" s="1" customFormat="1" ht="24.2" customHeight="1">
      <c r="B999" s="33"/>
      <c r="C999" s="138" t="s">
        <v>2471</v>
      </c>
      <c r="D999" s="138" t="s">
        <v>221</v>
      </c>
      <c r="E999" s="139" t="s">
        <v>2472</v>
      </c>
      <c r="F999" s="140" t="s">
        <v>2473</v>
      </c>
      <c r="G999" s="141" t="s">
        <v>382</v>
      </c>
      <c r="H999" s="142">
        <v>2</v>
      </c>
      <c r="I999" s="143"/>
      <c r="J999" s="144">
        <f>ROUND(I999*H999,2)</f>
        <v>0</v>
      </c>
      <c r="K999" s="140" t="s">
        <v>225</v>
      </c>
      <c r="L999" s="33"/>
      <c r="M999" s="145" t="s">
        <v>1</v>
      </c>
      <c r="N999" s="146" t="s">
        <v>52</v>
      </c>
      <c r="P999" s="147">
        <f>O999*H999</f>
        <v>0</v>
      </c>
      <c r="Q999" s="147">
        <v>0.214</v>
      </c>
      <c r="R999" s="147">
        <f>Q999*H999</f>
        <v>0.42799999999999999</v>
      </c>
      <c r="S999" s="147">
        <v>0</v>
      </c>
      <c r="T999" s="148">
        <f>S999*H999</f>
        <v>0</v>
      </c>
      <c r="AR999" s="149" t="s">
        <v>226</v>
      </c>
      <c r="AT999" s="149" t="s">
        <v>221</v>
      </c>
      <c r="AU999" s="149" t="s">
        <v>96</v>
      </c>
      <c r="AY999" s="17" t="s">
        <v>219</v>
      </c>
      <c r="BE999" s="150">
        <f>IF(N999="základní",J999,0)</f>
        <v>0</v>
      </c>
      <c r="BF999" s="150">
        <f>IF(N999="snížená",J999,0)</f>
        <v>0</v>
      </c>
      <c r="BG999" s="150">
        <f>IF(N999="zákl. přenesená",J999,0)</f>
        <v>0</v>
      </c>
      <c r="BH999" s="150">
        <f>IF(N999="sníž. přenesená",J999,0)</f>
        <v>0</v>
      </c>
      <c r="BI999" s="150">
        <f>IF(N999="nulová",J999,0)</f>
        <v>0</v>
      </c>
      <c r="BJ999" s="17" t="s">
        <v>94</v>
      </c>
      <c r="BK999" s="150">
        <f>ROUND(I999*H999,2)</f>
        <v>0</v>
      </c>
      <c r="BL999" s="17" t="s">
        <v>226</v>
      </c>
      <c r="BM999" s="149" t="s">
        <v>2474</v>
      </c>
    </row>
    <row r="1000" spans="2:65" s="14" customFormat="1" ht="11.25">
      <c r="B1000" s="165"/>
      <c r="D1000" s="152" t="s">
        <v>228</v>
      </c>
      <c r="E1000" s="166" t="s">
        <v>1</v>
      </c>
      <c r="F1000" s="167" t="s">
        <v>2475</v>
      </c>
      <c r="H1000" s="168">
        <v>2</v>
      </c>
      <c r="I1000" s="169"/>
      <c r="L1000" s="165"/>
      <c r="M1000" s="170"/>
      <c r="T1000" s="171"/>
      <c r="AT1000" s="166" t="s">
        <v>228</v>
      </c>
      <c r="AU1000" s="166" t="s">
        <v>96</v>
      </c>
      <c r="AV1000" s="14" t="s">
        <v>96</v>
      </c>
      <c r="AW1000" s="14" t="s">
        <v>42</v>
      </c>
      <c r="AX1000" s="14" t="s">
        <v>94</v>
      </c>
      <c r="AY1000" s="166" t="s">
        <v>219</v>
      </c>
    </row>
    <row r="1001" spans="2:65" s="1" customFormat="1" ht="24.2" customHeight="1">
      <c r="B1001" s="33"/>
      <c r="C1001" s="183" t="s">
        <v>2476</v>
      </c>
      <c r="D1001" s="183" t="s">
        <v>472</v>
      </c>
      <c r="E1001" s="184" t="s">
        <v>2477</v>
      </c>
      <c r="F1001" s="185" t="s">
        <v>2478</v>
      </c>
      <c r="G1001" s="186" t="s">
        <v>382</v>
      </c>
      <c r="H1001" s="187">
        <v>2</v>
      </c>
      <c r="I1001" s="188"/>
      <c r="J1001" s="189">
        <f>ROUND(I1001*H1001,2)</f>
        <v>0</v>
      </c>
      <c r="K1001" s="185" t="s">
        <v>225</v>
      </c>
      <c r="L1001" s="190"/>
      <c r="M1001" s="191" t="s">
        <v>1</v>
      </c>
      <c r="N1001" s="192" t="s">
        <v>52</v>
      </c>
      <c r="P1001" s="147">
        <f>O1001*H1001</f>
        <v>0</v>
      </c>
      <c r="Q1001" s="147">
        <v>8.5000000000000006E-3</v>
      </c>
      <c r="R1001" s="147">
        <f>Q1001*H1001</f>
        <v>1.7000000000000001E-2</v>
      </c>
      <c r="S1001" s="147">
        <v>0</v>
      </c>
      <c r="T1001" s="148">
        <f>S1001*H1001</f>
        <v>0</v>
      </c>
      <c r="AR1001" s="149" t="s">
        <v>295</v>
      </c>
      <c r="AT1001" s="149" t="s">
        <v>472</v>
      </c>
      <c r="AU1001" s="149" t="s">
        <v>96</v>
      </c>
      <c r="AY1001" s="17" t="s">
        <v>219</v>
      </c>
      <c r="BE1001" s="150">
        <f>IF(N1001="základní",J1001,0)</f>
        <v>0</v>
      </c>
      <c r="BF1001" s="150">
        <f>IF(N1001="snížená",J1001,0)</f>
        <v>0</v>
      </c>
      <c r="BG1001" s="150">
        <f>IF(N1001="zákl. přenesená",J1001,0)</f>
        <v>0</v>
      </c>
      <c r="BH1001" s="150">
        <f>IF(N1001="sníž. přenesená",J1001,0)</f>
        <v>0</v>
      </c>
      <c r="BI1001" s="150">
        <f>IF(N1001="nulová",J1001,0)</f>
        <v>0</v>
      </c>
      <c r="BJ1001" s="17" t="s">
        <v>94</v>
      </c>
      <c r="BK1001" s="150">
        <f>ROUND(I1001*H1001,2)</f>
        <v>0</v>
      </c>
      <c r="BL1001" s="17" t="s">
        <v>226</v>
      </c>
      <c r="BM1001" s="149" t="s">
        <v>2479</v>
      </c>
    </row>
    <row r="1002" spans="2:65" s="14" customFormat="1" ht="11.25">
      <c r="B1002" s="165"/>
      <c r="D1002" s="152" t="s">
        <v>228</v>
      </c>
      <c r="E1002" s="166" t="s">
        <v>1</v>
      </c>
      <c r="F1002" s="167" t="s">
        <v>2475</v>
      </c>
      <c r="H1002" s="168">
        <v>2</v>
      </c>
      <c r="I1002" s="169"/>
      <c r="L1002" s="165"/>
      <c r="M1002" s="170"/>
      <c r="T1002" s="171"/>
      <c r="AT1002" s="166" t="s">
        <v>228</v>
      </c>
      <c r="AU1002" s="166" t="s">
        <v>96</v>
      </c>
      <c r="AV1002" s="14" t="s">
        <v>96</v>
      </c>
      <c r="AW1002" s="14" t="s">
        <v>42</v>
      </c>
      <c r="AX1002" s="14" t="s">
        <v>94</v>
      </c>
      <c r="AY1002" s="166" t="s">
        <v>219</v>
      </c>
    </row>
    <row r="1003" spans="2:65" s="1" customFormat="1" ht="16.5" customHeight="1">
      <c r="B1003" s="33"/>
      <c r="C1003" s="138" t="s">
        <v>172</v>
      </c>
      <c r="D1003" s="138" t="s">
        <v>221</v>
      </c>
      <c r="E1003" s="139" t="s">
        <v>2480</v>
      </c>
      <c r="F1003" s="140" t="s">
        <v>2481</v>
      </c>
      <c r="G1003" s="141" t="s">
        <v>224</v>
      </c>
      <c r="H1003" s="142">
        <v>2.625</v>
      </c>
      <c r="I1003" s="143"/>
      <c r="J1003" s="144">
        <f>ROUND(I1003*H1003,2)</f>
        <v>0</v>
      </c>
      <c r="K1003" s="140" t="s">
        <v>254</v>
      </c>
      <c r="L1003" s="33"/>
      <c r="M1003" s="145" t="s">
        <v>1</v>
      </c>
      <c r="N1003" s="146" t="s">
        <v>52</v>
      </c>
      <c r="P1003" s="147">
        <f>O1003*H1003</f>
        <v>0</v>
      </c>
      <c r="Q1003" s="147">
        <v>0</v>
      </c>
      <c r="R1003" s="147">
        <f>Q1003*H1003</f>
        <v>0</v>
      </c>
      <c r="S1003" s="147">
        <v>0.01</v>
      </c>
      <c r="T1003" s="148">
        <f>S1003*H1003</f>
        <v>2.6249999999999999E-2</v>
      </c>
      <c r="AR1003" s="149" t="s">
        <v>226</v>
      </c>
      <c r="AT1003" s="149" t="s">
        <v>221</v>
      </c>
      <c r="AU1003" s="149" t="s">
        <v>96</v>
      </c>
      <c r="AY1003" s="17" t="s">
        <v>219</v>
      </c>
      <c r="BE1003" s="150">
        <f>IF(N1003="základní",J1003,0)</f>
        <v>0</v>
      </c>
      <c r="BF1003" s="150">
        <f>IF(N1003="snížená",J1003,0)</f>
        <v>0</v>
      </c>
      <c r="BG1003" s="150">
        <f>IF(N1003="zákl. přenesená",J1003,0)</f>
        <v>0</v>
      </c>
      <c r="BH1003" s="150">
        <f>IF(N1003="sníž. přenesená",J1003,0)</f>
        <v>0</v>
      </c>
      <c r="BI1003" s="150">
        <f>IF(N1003="nulová",J1003,0)</f>
        <v>0</v>
      </c>
      <c r="BJ1003" s="17" t="s">
        <v>94</v>
      </c>
      <c r="BK1003" s="150">
        <f>ROUND(I1003*H1003,2)</f>
        <v>0</v>
      </c>
      <c r="BL1003" s="17" t="s">
        <v>226</v>
      </c>
      <c r="BM1003" s="149" t="s">
        <v>2482</v>
      </c>
    </row>
    <row r="1004" spans="2:65" s="1" customFormat="1" ht="11.25">
      <c r="B1004" s="33"/>
      <c r="D1004" s="179" t="s">
        <v>256</v>
      </c>
      <c r="F1004" s="180" t="s">
        <v>2483</v>
      </c>
      <c r="I1004" s="181"/>
      <c r="L1004" s="33"/>
      <c r="M1004" s="182"/>
      <c r="T1004" s="57"/>
      <c r="AT1004" s="17" t="s">
        <v>256</v>
      </c>
      <c r="AU1004" s="17" t="s">
        <v>96</v>
      </c>
    </row>
    <row r="1005" spans="2:65" s="12" customFormat="1" ht="11.25">
      <c r="B1005" s="151"/>
      <c r="D1005" s="152" t="s">
        <v>228</v>
      </c>
      <c r="E1005" s="153" t="s">
        <v>1</v>
      </c>
      <c r="F1005" s="154" t="s">
        <v>2484</v>
      </c>
      <c r="H1005" s="153" t="s">
        <v>1</v>
      </c>
      <c r="I1005" s="155"/>
      <c r="L1005" s="151"/>
      <c r="M1005" s="156"/>
      <c r="T1005" s="157"/>
      <c r="AT1005" s="153" t="s">
        <v>228</v>
      </c>
      <c r="AU1005" s="153" t="s">
        <v>96</v>
      </c>
      <c r="AV1005" s="12" t="s">
        <v>94</v>
      </c>
      <c r="AW1005" s="12" t="s">
        <v>42</v>
      </c>
      <c r="AX1005" s="12" t="s">
        <v>87</v>
      </c>
      <c r="AY1005" s="153" t="s">
        <v>219</v>
      </c>
    </row>
    <row r="1006" spans="2:65" s="14" customFormat="1" ht="11.25">
      <c r="B1006" s="165"/>
      <c r="D1006" s="152" t="s">
        <v>228</v>
      </c>
      <c r="E1006" s="166" t="s">
        <v>1</v>
      </c>
      <c r="F1006" s="167" t="s">
        <v>2485</v>
      </c>
      <c r="H1006" s="168">
        <v>2.625</v>
      </c>
      <c r="I1006" s="169"/>
      <c r="L1006" s="165"/>
      <c r="M1006" s="170"/>
      <c r="T1006" s="171"/>
      <c r="AT1006" s="166" t="s">
        <v>228</v>
      </c>
      <c r="AU1006" s="166" t="s">
        <v>96</v>
      </c>
      <c r="AV1006" s="14" t="s">
        <v>96</v>
      </c>
      <c r="AW1006" s="14" t="s">
        <v>42</v>
      </c>
      <c r="AX1006" s="14" t="s">
        <v>87</v>
      </c>
      <c r="AY1006" s="166" t="s">
        <v>219</v>
      </c>
    </row>
    <row r="1007" spans="2:65" s="15" customFormat="1" ht="11.25">
      <c r="B1007" s="172"/>
      <c r="D1007" s="152" t="s">
        <v>228</v>
      </c>
      <c r="E1007" s="173" t="s">
        <v>1</v>
      </c>
      <c r="F1007" s="174" t="s">
        <v>262</v>
      </c>
      <c r="H1007" s="175">
        <v>2.625</v>
      </c>
      <c r="I1007" s="176"/>
      <c r="L1007" s="172"/>
      <c r="M1007" s="177"/>
      <c r="T1007" s="178"/>
      <c r="AT1007" s="173" t="s">
        <v>228</v>
      </c>
      <c r="AU1007" s="173" t="s">
        <v>96</v>
      </c>
      <c r="AV1007" s="15" t="s">
        <v>226</v>
      </c>
      <c r="AW1007" s="15" t="s">
        <v>42</v>
      </c>
      <c r="AX1007" s="15" t="s">
        <v>94</v>
      </c>
      <c r="AY1007" s="173" t="s">
        <v>219</v>
      </c>
    </row>
    <row r="1008" spans="2:65" s="1" customFormat="1" ht="16.5" customHeight="1">
      <c r="B1008" s="33"/>
      <c r="C1008" s="138" t="s">
        <v>2486</v>
      </c>
      <c r="D1008" s="138" t="s">
        <v>221</v>
      </c>
      <c r="E1008" s="139" t="s">
        <v>2487</v>
      </c>
      <c r="F1008" s="140" t="s">
        <v>2488</v>
      </c>
      <c r="G1008" s="141" t="s">
        <v>224</v>
      </c>
      <c r="H1008" s="142">
        <v>50.875</v>
      </c>
      <c r="I1008" s="143"/>
      <c r="J1008" s="144">
        <f>ROUND(I1008*H1008,2)</f>
        <v>0</v>
      </c>
      <c r="K1008" s="140" t="s">
        <v>254</v>
      </c>
      <c r="L1008" s="33"/>
      <c r="M1008" s="145" t="s">
        <v>1</v>
      </c>
      <c r="N1008" s="146" t="s">
        <v>52</v>
      </c>
      <c r="P1008" s="147">
        <f>O1008*H1008</f>
        <v>0</v>
      </c>
      <c r="Q1008" s="147">
        <v>0</v>
      </c>
      <c r="R1008" s="147">
        <f>Q1008*H1008</f>
        <v>0</v>
      </c>
      <c r="S1008" s="147">
        <v>0.02</v>
      </c>
      <c r="T1008" s="148">
        <f>S1008*H1008</f>
        <v>1.0175000000000001</v>
      </c>
      <c r="AR1008" s="149" t="s">
        <v>226</v>
      </c>
      <c r="AT1008" s="149" t="s">
        <v>221</v>
      </c>
      <c r="AU1008" s="149" t="s">
        <v>96</v>
      </c>
      <c r="AY1008" s="17" t="s">
        <v>219</v>
      </c>
      <c r="BE1008" s="150">
        <f>IF(N1008="základní",J1008,0)</f>
        <v>0</v>
      </c>
      <c r="BF1008" s="150">
        <f>IF(N1008="snížená",J1008,0)</f>
        <v>0</v>
      </c>
      <c r="BG1008" s="150">
        <f>IF(N1008="zákl. přenesená",J1008,0)</f>
        <v>0</v>
      </c>
      <c r="BH1008" s="150">
        <f>IF(N1008="sníž. přenesená",J1008,0)</f>
        <v>0</v>
      </c>
      <c r="BI1008" s="150">
        <f>IF(N1008="nulová",J1008,0)</f>
        <v>0</v>
      </c>
      <c r="BJ1008" s="17" t="s">
        <v>94</v>
      </c>
      <c r="BK1008" s="150">
        <f>ROUND(I1008*H1008,2)</f>
        <v>0</v>
      </c>
      <c r="BL1008" s="17" t="s">
        <v>226</v>
      </c>
      <c r="BM1008" s="149" t="s">
        <v>2489</v>
      </c>
    </row>
    <row r="1009" spans="2:65" s="1" customFormat="1" ht="11.25">
      <c r="B1009" s="33"/>
      <c r="D1009" s="179" t="s">
        <v>256</v>
      </c>
      <c r="F1009" s="180" t="s">
        <v>2490</v>
      </c>
      <c r="I1009" s="181"/>
      <c r="L1009" s="33"/>
      <c r="M1009" s="182"/>
      <c r="T1009" s="57"/>
      <c r="AT1009" s="17" t="s">
        <v>256</v>
      </c>
      <c r="AU1009" s="17" t="s">
        <v>96</v>
      </c>
    </row>
    <row r="1010" spans="2:65" s="12" customFormat="1" ht="11.25">
      <c r="B1010" s="151"/>
      <c r="D1010" s="152" t="s">
        <v>228</v>
      </c>
      <c r="E1010" s="153" t="s">
        <v>1</v>
      </c>
      <c r="F1010" s="154" t="s">
        <v>2397</v>
      </c>
      <c r="H1010" s="153" t="s">
        <v>1</v>
      </c>
      <c r="I1010" s="155"/>
      <c r="L1010" s="151"/>
      <c r="M1010" s="156"/>
      <c r="T1010" s="157"/>
      <c r="AT1010" s="153" t="s">
        <v>228</v>
      </c>
      <c r="AU1010" s="153" t="s">
        <v>96</v>
      </c>
      <c r="AV1010" s="12" t="s">
        <v>94</v>
      </c>
      <c r="AW1010" s="12" t="s">
        <v>42</v>
      </c>
      <c r="AX1010" s="12" t="s">
        <v>87</v>
      </c>
      <c r="AY1010" s="153" t="s">
        <v>219</v>
      </c>
    </row>
    <row r="1011" spans="2:65" s="12" customFormat="1" ht="11.25">
      <c r="B1011" s="151"/>
      <c r="D1011" s="152" t="s">
        <v>228</v>
      </c>
      <c r="E1011" s="153" t="s">
        <v>1</v>
      </c>
      <c r="F1011" s="154" t="s">
        <v>2491</v>
      </c>
      <c r="H1011" s="153" t="s">
        <v>1</v>
      </c>
      <c r="I1011" s="155"/>
      <c r="L1011" s="151"/>
      <c r="M1011" s="156"/>
      <c r="T1011" s="157"/>
      <c r="AT1011" s="153" t="s">
        <v>228</v>
      </c>
      <c r="AU1011" s="153" t="s">
        <v>96</v>
      </c>
      <c r="AV1011" s="12" t="s">
        <v>94</v>
      </c>
      <c r="AW1011" s="12" t="s">
        <v>42</v>
      </c>
      <c r="AX1011" s="12" t="s">
        <v>87</v>
      </c>
      <c r="AY1011" s="153" t="s">
        <v>219</v>
      </c>
    </row>
    <row r="1012" spans="2:65" s="14" customFormat="1" ht="11.25">
      <c r="B1012" s="165"/>
      <c r="D1012" s="152" t="s">
        <v>228</v>
      </c>
      <c r="E1012" s="166" t="s">
        <v>1</v>
      </c>
      <c r="F1012" s="167" t="s">
        <v>2492</v>
      </c>
      <c r="H1012" s="168">
        <v>7.5</v>
      </c>
      <c r="I1012" s="169"/>
      <c r="L1012" s="165"/>
      <c r="M1012" s="170"/>
      <c r="T1012" s="171"/>
      <c r="AT1012" s="166" t="s">
        <v>228</v>
      </c>
      <c r="AU1012" s="166" t="s">
        <v>96</v>
      </c>
      <c r="AV1012" s="14" t="s">
        <v>96</v>
      </c>
      <c r="AW1012" s="14" t="s">
        <v>42</v>
      </c>
      <c r="AX1012" s="14" t="s">
        <v>87</v>
      </c>
      <c r="AY1012" s="166" t="s">
        <v>219</v>
      </c>
    </row>
    <row r="1013" spans="2:65" s="14" customFormat="1" ht="11.25">
      <c r="B1013" s="165"/>
      <c r="D1013" s="152" t="s">
        <v>228</v>
      </c>
      <c r="E1013" s="166" t="s">
        <v>1</v>
      </c>
      <c r="F1013" s="167" t="s">
        <v>2493</v>
      </c>
      <c r="H1013" s="168">
        <v>39</v>
      </c>
      <c r="I1013" s="169"/>
      <c r="L1013" s="165"/>
      <c r="M1013" s="170"/>
      <c r="T1013" s="171"/>
      <c r="AT1013" s="166" t="s">
        <v>228</v>
      </c>
      <c r="AU1013" s="166" t="s">
        <v>96</v>
      </c>
      <c r="AV1013" s="14" t="s">
        <v>96</v>
      </c>
      <c r="AW1013" s="14" t="s">
        <v>42</v>
      </c>
      <c r="AX1013" s="14" t="s">
        <v>87</v>
      </c>
      <c r="AY1013" s="166" t="s">
        <v>219</v>
      </c>
    </row>
    <row r="1014" spans="2:65" s="13" customFormat="1" ht="11.25">
      <c r="B1014" s="158"/>
      <c r="D1014" s="152" t="s">
        <v>228</v>
      </c>
      <c r="E1014" s="159" t="s">
        <v>1</v>
      </c>
      <c r="F1014" s="160" t="s">
        <v>242</v>
      </c>
      <c r="H1014" s="161">
        <v>46.5</v>
      </c>
      <c r="I1014" s="162"/>
      <c r="L1014" s="158"/>
      <c r="M1014" s="163"/>
      <c r="T1014" s="164"/>
      <c r="AT1014" s="159" t="s">
        <v>228</v>
      </c>
      <c r="AU1014" s="159" t="s">
        <v>96</v>
      </c>
      <c r="AV1014" s="13" t="s">
        <v>236</v>
      </c>
      <c r="AW1014" s="13" t="s">
        <v>42</v>
      </c>
      <c r="AX1014" s="13" t="s">
        <v>87</v>
      </c>
      <c r="AY1014" s="159" t="s">
        <v>219</v>
      </c>
    </row>
    <row r="1015" spans="2:65" s="12" customFormat="1" ht="11.25">
      <c r="B1015" s="151"/>
      <c r="D1015" s="152" t="s">
        <v>228</v>
      </c>
      <c r="E1015" s="153" t="s">
        <v>1</v>
      </c>
      <c r="F1015" s="154" t="s">
        <v>2494</v>
      </c>
      <c r="H1015" s="153" t="s">
        <v>1</v>
      </c>
      <c r="I1015" s="155"/>
      <c r="L1015" s="151"/>
      <c r="M1015" s="156"/>
      <c r="T1015" s="157"/>
      <c r="AT1015" s="153" t="s">
        <v>228</v>
      </c>
      <c r="AU1015" s="153" t="s">
        <v>96</v>
      </c>
      <c r="AV1015" s="12" t="s">
        <v>94</v>
      </c>
      <c r="AW1015" s="12" t="s">
        <v>42</v>
      </c>
      <c r="AX1015" s="12" t="s">
        <v>87</v>
      </c>
      <c r="AY1015" s="153" t="s">
        <v>219</v>
      </c>
    </row>
    <row r="1016" spans="2:65" s="14" customFormat="1" ht="11.25">
      <c r="B1016" s="165"/>
      <c r="D1016" s="152" t="s">
        <v>228</v>
      </c>
      <c r="E1016" s="166" t="s">
        <v>1</v>
      </c>
      <c r="F1016" s="167" t="s">
        <v>2495</v>
      </c>
      <c r="H1016" s="168">
        <v>4.375</v>
      </c>
      <c r="I1016" s="169"/>
      <c r="L1016" s="165"/>
      <c r="M1016" s="170"/>
      <c r="T1016" s="171"/>
      <c r="AT1016" s="166" t="s">
        <v>228</v>
      </c>
      <c r="AU1016" s="166" t="s">
        <v>96</v>
      </c>
      <c r="AV1016" s="14" t="s">
        <v>96</v>
      </c>
      <c r="AW1016" s="14" t="s">
        <v>42</v>
      </c>
      <c r="AX1016" s="14" t="s">
        <v>87</v>
      </c>
      <c r="AY1016" s="166" t="s">
        <v>219</v>
      </c>
    </row>
    <row r="1017" spans="2:65" s="15" customFormat="1" ht="11.25">
      <c r="B1017" s="172"/>
      <c r="D1017" s="152" t="s">
        <v>228</v>
      </c>
      <c r="E1017" s="173" t="s">
        <v>1</v>
      </c>
      <c r="F1017" s="174" t="s">
        <v>262</v>
      </c>
      <c r="H1017" s="175">
        <v>50.875</v>
      </c>
      <c r="I1017" s="176"/>
      <c r="L1017" s="172"/>
      <c r="M1017" s="177"/>
      <c r="T1017" s="178"/>
      <c r="AT1017" s="173" t="s">
        <v>228</v>
      </c>
      <c r="AU1017" s="173" t="s">
        <v>96</v>
      </c>
      <c r="AV1017" s="15" t="s">
        <v>226</v>
      </c>
      <c r="AW1017" s="15" t="s">
        <v>42</v>
      </c>
      <c r="AX1017" s="15" t="s">
        <v>94</v>
      </c>
      <c r="AY1017" s="173" t="s">
        <v>219</v>
      </c>
    </row>
    <row r="1018" spans="2:65" s="1" customFormat="1" ht="24.2" customHeight="1">
      <c r="B1018" s="33"/>
      <c r="C1018" s="138" t="s">
        <v>2496</v>
      </c>
      <c r="D1018" s="138" t="s">
        <v>221</v>
      </c>
      <c r="E1018" s="139" t="s">
        <v>2497</v>
      </c>
      <c r="F1018" s="140" t="s">
        <v>2498</v>
      </c>
      <c r="G1018" s="141" t="s">
        <v>382</v>
      </c>
      <c r="H1018" s="142">
        <v>1</v>
      </c>
      <c r="I1018" s="143"/>
      <c r="J1018" s="144">
        <f>ROUND(I1018*H1018,2)</f>
        <v>0</v>
      </c>
      <c r="K1018" s="140" t="s">
        <v>225</v>
      </c>
      <c r="L1018" s="33"/>
      <c r="M1018" s="145" t="s">
        <v>1</v>
      </c>
      <c r="N1018" s="146" t="s">
        <v>52</v>
      </c>
      <c r="P1018" s="147">
        <f>O1018*H1018</f>
        <v>0</v>
      </c>
      <c r="Q1018" s="147">
        <v>0</v>
      </c>
      <c r="R1018" s="147">
        <f>Q1018*H1018</f>
        <v>0</v>
      </c>
      <c r="S1018" s="147">
        <v>0.15</v>
      </c>
      <c r="T1018" s="148">
        <f>S1018*H1018</f>
        <v>0.15</v>
      </c>
      <c r="AR1018" s="149" t="s">
        <v>226</v>
      </c>
      <c r="AT1018" s="149" t="s">
        <v>221</v>
      </c>
      <c r="AU1018" s="149" t="s">
        <v>96</v>
      </c>
      <c r="AY1018" s="17" t="s">
        <v>219</v>
      </c>
      <c r="BE1018" s="150">
        <f>IF(N1018="základní",J1018,0)</f>
        <v>0</v>
      </c>
      <c r="BF1018" s="150">
        <f>IF(N1018="snížená",J1018,0)</f>
        <v>0</v>
      </c>
      <c r="BG1018" s="150">
        <f>IF(N1018="zákl. přenesená",J1018,0)</f>
        <v>0</v>
      </c>
      <c r="BH1018" s="150">
        <f>IF(N1018="sníž. přenesená",J1018,0)</f>
        <v>0</v>
      </c>
      <c r="BI1018" s="150">
        <f>IF(N1018="nulová",J1018,0)</f>
        <v>0</v>
      </c>
      <c r="BJ1018" s="17" t="s">
        <v>94</v>
      </c>
      <c r="BK1018" s="150">
        <f>ROUND(I1018*H1018,2)</f>
        <v>0</v>
      </c>
      <c r="BL1018" s="17" t="s">
        <v>226</v>
      </c>
      <c r="BM1018" s="149" t="s">
        <v>2499</v>
      </c>
    </row>
    <row r="1019" spans="2:65" s="14" customFormat="1" ht="11.25">
      <c r="B1019" s="165"/>
      <c r="D1019" s="152" t="s">
        <v>228</v>
      </c>
      <c r="E1019" s="166" t="s">
        <v>1</v>
      </c>
      <c r="F1019" s="167" t="s">
        <v>2500</v>
      </c>
      <c r="H1019" s="168">
        <v>1</v>
      </c>
      <c r="I1019" s="169"/>
      <c r="L1019" s="165"/>
      <c r="M1019" s="170"/>
      <c r="T1019" s="171"/>
      <c r="AT1019" s="166" t="s">
        <v>228</v>
      </c>
      <c r="AU1019" s="166" t="s">
        <v>96</v>
      </c>
      <c r="AV1019" s="14" t="s">
        <v>96</v>
      </c>
      <c r="AW1019" s="14" t="s">
        <v>42</v>
      </c>
      <c r="AX1019" s="14" t="s">
        <v>94</v>
      </c>
      <c r="AY1019" s="166" t="s">
        <v>219</v>
      </c>
    </row>
    <row r="1020" spans="2:65" s="1" customFormat="1" ht="16.5" customHeight="1">
      <c r="B1020" s="33"/>
      <c r="C1020" s="138" t="s">
        <v>2501</v>
      </c>
      <c r="D1020" s="138" t="s">
        <v>221</v>
      </c>
      <c r="E1020" s="139" t="s">
        <v>1097</v>
      </c>
      <c r="F1020" s="140" t="s">
        <v>1098</v>
      </c>
      <c r="G1020" s="141" t="s">
        <v>624</v>
      </c>
      <c r="H1020" s="142">
        <v>36</v>
      </c>
      <c r="I1020" s="143"/>
      <c r="J1020" s="144">
        <f>ROUND(I1020*H1020,2)</f>
        <v>0</v>
      </c>
      <c r="K1020" s="140" t="s">
        <v>254</v>
      </c>
      <c r="L1020" s="33"/>
      <c r="M1020" s="145" t="s">
        <v>1</v>
      </c>
      <c r="N1020" s="146" t="s">
        <v>52</v>
      </c>
      <c r="P1020" s="147">
        <f>O1020*H1020</f>
        <v>0</v>
      </c>
      <c r="Q1020" s="147">
        <v>0</v>
      </c>
      <c r="R1020" s="147">
        <f>Q1020*H1020</f>
        <v>0</v>
      </c>
      <c r="S1020" s="147">
        <v>3.5000000000000003E-2</v>
      </c>
      <c r="T1020" s="148">
        <f>S1020*H1020</f>
        <v>1.2600000000000002</v>
      </c>
      <c r="AR1020" s="149" t="s">
        <v>226</v>
      </c>
      <c r="AT1020" s="149" t="s">
        <v>221</v>
      </c>
      <c r="AU1020" s="149" t="s">
        <v>96</v>
      </c>
      <c r="AY1020" s="17" t="s">
        <v>219</v>
      </c>
      <c r="BE1020" s="150">
        <f>IF(N1020="základní",J1020,0)</f>
        <v>0</v>
      </c>
      <c r="BF1020" s="150">
        <f>IF(N1020="snížená",J1020,0)</f>
        <v>0</v>
      </c>
      <c r="BG1020" s="150">
        <f>IF(N1020="zákl. přenesená",J1020,0)</f>
        <v>0</v>
      </c>
      <c r="BH1020" s="150">
        <f>IF(N1020="sníž. přenesená",J1020,0)</f>
        <v>0</v>
      </c>
      <c r="BI1020" s="150">
        <f>IF(N1020="nulová",J1020,0)</f>
        <v>0</v>
      </c>
      <c r="BJ1020" s="17" t="s">
        <v>94</v>
      </c>
      <c r="BK1020" s="150">
        <f>ROUND(I1020*H1020,2)</f>
        <v>0</v>
      </c>
      <c r="BL1020" s="17" t="s">
        <v>226</v>
      </c>
      <c r="BM1020" s="149" t="s">
        <v>2502</v>
      </c>
    </row>
    <row r="1021" spans="2:65" s="1" customFormat="1" ht="11.25">
      <c r="B1021" s="33"/>
      <c r="D1021" s="179" t="s">
        <v>256</v>
      </c>
      <c r="F1021" s="180" t="s">
        <v>1100</v>
      </c>
      <c r="I1021" s="181"/>
      <c r="L1021" s="33"/>
      <c r="M1021" s="182"/>
      <c r="T1021" s="57"/>
      <c r="AT1021" s="17" t="s">
        <v>256</v>
      </c>
      <c r="AU1021" s="17" t="s">
        <v>96</v>
      </c>
    </row>
    <row r="1022" spans="2:65" s="14" customFormat="1" ht="11.25">
      <c r="B1022" s="165"/>
      <c r="D1022" s="152" t="s">
        <v>228</v>
      </c>
      <c r="E1022" s="166" t="s">
        <v>1</v>
      </c>
      <c r="F1022" s="167" t="s">
        <v>2503</v>
      </c>
      <c r="H1022" s="168">
        <v>36</v>
      </c>
      <c r="I1022" s="169"/>
      <c r="L1022" s="165"/>
      <c r="M1022" s="170"/>
      <c r="T1022" s="171"/>
      <c r="AT1022" s="166" t="s">
        <v>228</v>
      </c>
      <c r="AU1022" s="166" t="s">
        <v>96</v>
      </c>
      <c r="AV1022" s="14" t="s">
        <v>96</v>
      </c>
      <c r="AW1022" s="14" t="s">
        <v>42</v>
      </c>
      <c r="AX1022" s="14" t="s">
        <v>94</v>
      </c>
      <c r="AY1022" s="166" t="s">
        <v>219</v>
      </c>
    </row>
    <row r="1023" spans="2:65" s="1" customFormat="1" ht="16.5" customHeight="1">
      <c r="B1023" s="33"/>
      <c r="C1023" s="138" t="s">
        <v>2504</v>
      </c>
      <c r="D1023" s="138" t="s">
        <v>221</v>
      </c>
      <c r="E1023" s="139" t="s">
        <v>2505</v>
      </c>
      <c r="F1023" s="140" t="s">
        <v>2506</v>
      </c>
      <c r="G1023" s="141" t="s">
        <v>382</v>
      </c>
      <c r="H1023" s="142">
        <v>12</v>
      </c>
      <c r="I1023" s="143"/>
      <c r="J1023" s="144">
        <f>ROUND(I1023*H1023,2)</f>
        <v>0</v>
      </c>
      <c r="K1023" s="140" t="s">
        <v>254</v>
      </c>
      <c r="L1023" s="33"/>
      <c r="M1023" s="145" t="s">
        <v>1</v>
      </c>
      <c r="N1023" s="146" t="s">
        <v>52</v>
      </c>
      <c r="P1023" s="147">
        <f>O1023*H1023</f>
        <v>0</v>
      </c>
      <c r="Q1023" s="147">
        <v>0</v>
      </c>
      <c r="R1023" s="147">
        <f>Q1023*H1023</f>
        <v>0</v>
      </c>
      <c r="S1023" s="147">
        <v>8.2000000000000003E-2</v>
      </c>
      <c r="T1023" s="148">
        <f>S1023*H1023</f>
        <v>0.98399999999999999</v>
      </c>
      <c r="AR1023" s="149" t="s">
        <v>226</v>
      </c>
      <c r="AT1023" s="149" t="s">
        <v>221</v>
      </c>
      <c r="AU1023" s="149" t="s">
        <v>96</v>
      </c>
      <c r="AY1023" s="17" t="s">
        <v>219</v>
      </c>
      <c r="BE1023" s="150">
        <f>IF(N1023="základní",J1023,0)</f>
        <v>0</v>
      </c>
      <c r="BF1023" s="150">
        <f>IF(N1023="snížená",J1023,0)</f>
        <v>0</v>
      </c>
      <c r="BG1023" s="150">
        <f>IF(N1023="zákl. přenesená",J1023,0)</f>
        <v>0</v>
      </c>
      <c r="BH1023" s="150">
        <f>IF(N1023="sníž. přenesená",J1023,0)</f>
        <v>0</v>
      </c>
      <c r="BI1023" s="150">
        <f>IF(N1023="nulová",J1023,0)</f>
        <v>0</v>
      </c>
      <c r="BJ1023" s="17" t="s">
        <v>94</v>
      </c>
      <c r="BK1023" s="150">
        <f>ROUND(I1023*H1023,2)</f>
        <v>0</v>
      </c>
      <c r="BL1023" s="17" t="s">
        <v>226</v>
      </c>
      <c r="BM1023" s="149" t="s">
        <v>2507</v>
      </c>
    </row>
    <row r="1024" spans="2:65" s="1" customFormat="1" ht="11.25">
      <c r="B1024" s="33"/>
      <c r="D1024" s="179" t="s">
        <v>256</v>
      </c>
      <c r="F1024" s="180" t="s">
        <v>2508</v>
      </c>
      <c r="I1024" s="181"/>
      <c r="L1024" s="33"/>
      <c r="M1024" s="182"/>
      <c r="T1024" s="57"/>
      <c r="AT1024" s="17" t="s">
        <v>256</v>
      </c>
      <c r="AU1024" s="17" t="s">
        <v>96</v>
      </c>
    </row>
    <row r="1025" spans="2:65" s="12" customFormat="1" ht="11.25">
      <c r="B1025" s="151"/>
      <c r="D1025" s="152" t="s">
        <v>228</v>
      </c>
      <c r="E1025" s="153" t="s">
        <v>1</v>
      </c>
      <c r="F1025" s="154" t="s">
        <v>2509</v>
      </c>
      <c r="H1025" s="153" t="s">
        <v>1</v>
      </c>
      <c r="I1025" s="155"/>
      <c r="L1025" s="151"/>
      <c r="M1025" s="156"/>
      <c r="T1025" s="157"/>
      <c r="AT1025" s="153" t="s">
        <v>228</v>
      </c>
      <c r="AU1025" s="153" t="s">
        <v>96</v>
      </c>
      <c r="AV1025" s="12" t="s">
        <v>94</v>
      </c>
      <c r="AW1025" s="12" t="s">
        <v>42</v>
      </c>
      <c r="AX1025" s="12" t="s">
        <v>87</v>
      </c>
      <c r="AY1025" s="153" t="s">
        <v>219</v>
      </c>
    </row>
    <row r="1026" spans="2:65" s="12" customFormat="1" ht="11.25">
      <c r="B1026" s="151"/>
      <c r="D1026" s="152" t="s">
        <v>228</v>
      </c>
      <c r="E1026" s="153" t="s">
        <v>1</v>
      </c>
      <c r="F1026" s="154" t="s">
        <v>2510</v>
      </c>
      <c r="H1026" s="153" t="s">
        <v>1</v>
      </c>
      <c r="I1026" s="155"/>
      <c r="L1026" s="151"/>
      <c r="M1026" s="156"/>
      <c r="T1026" s="157"/>
      <c r="AT1026" s="153" t="s">
        <v>228</v>
      </c>
      <c r="AU1026" s="153" t="s">
        <v>96</v>
      </c>
      <c r="AV1026" s="12" t="s">
        <v>94</v>
      </c>
      <c r="AW1026" s="12" t="s">
        <v>42</v>
      </c>
      <c r="AX1026" s="12" t="s">
        <v>87</v>
      </c>
      <c r="AY1026" s="153" t="s">
        <v>219</v>
      </c>
    </row>
    <row r="1027" spans="2:65" s="14" customFormat="1" ht="11.25">
      <c r="B1027" s="165"/>
      <c r="D1027" s="152" t="s">
        <v>228</v>
      </c>
      <c r="E1027" s="166" t="s">
        <v>1</v>
      </c>
      <c r="F1027" s="167" t="s">
        <v>2511</v>
      </c>
      <c r="H1027" s="168">
        <v>16</v>
      </c>
      <c r="I1027" s="169"/>
      <c r="L1027" s="165"/>
      <c r="M1027" s="170"/>
      <c r="T1027" s="171"/>
      <c r="AT1027" s="166" t="s">
        <v>228</v>
      </c>
      <c r="AU1027" s="166" t="s">
        <v>96</v>
      </c>
      <c r="AV1027" s="14" t="s">
        <v>96</v>
      </c>
      <c r="AW1027" s="14" t="s">
        <v>42</v>
      </c>
      <c r="AX1027" s="14" t="s">
        <v>87</v>
      </c>
      <c r="AY1027" s="166" t="s">
        <v>219</v>
      </c>
    </row>
    <row r="1028" spans="2:65" s="14" customFormat="1" ht="11.25">
      <c r="B1028" s="165"/>
      <c r="D1028" s="152" t="s">
        <v>228</v>
      </c>
      <c r="E1028" s="166" t="s">
        <v>1</v>
      </c>
      <c r="F1028" s="167" t="s">
        <v>2512</v>
      </c>
      <c r="H1028" s="168">
        <v>-4</v>
      </c>
      <c r="I1028" s="169"/>
      <c r="L1028" s="165"/>
      <c r="M1028" s="170"/>
      <c r="T1028" s="171"/>
      <c r="AT1028" s="166" t="s">
        <v>228</v>
      </c>
      <c r="AU1028" s="166" t="s">
        <v>96</v>
      </c>
      <c r="AV1028" s="14" t="s">
        <v>96</v>
      </c>
      <c r="AW1028" s="14" t="s">
        <v>42</v>
      </c>
      <c r="AX1028" s="14" t="s">
        <v>87</v>
      </c>
      <c r="AY1028" s="166" t="s">
        <v>219</v>
      </c>
    </row>
    <row r="1029" spans="2:65" s="15" customFormat="1" ht="11.25">
      <c r="B1029" s="172"/>
      <c r="D1029" s="152" t="s">
        <v>228</v>
      </c>
      <c r="E1029" s="173" t="s">
        <v>1</v>
      </c>
      <c r="F1029" s="174" t="s">
        <v>262</v>
      </c>
      <c r="H1029" s="175">
        <v>12</v>
      </c>
      <c r="I1029" s="176"/>
      <c r="L1029" s="172"/>
      <c r="M1029" s="177"/>
      <c r="T1029" s="178"/>
      <c r="AT1029" s="173" t="s">
        <v>228</v>
      </c>
      <c r="AU1029" s="173" t="s">
        <v>96</v>
      </c>
      <c r="AV1029" s="15" t="s">
        <v>226</v>
      </c>
      <c r="AW1029" s="15" t="s">
        <v>42</v>
      </c>
      <c r="AX1029" s="15" t="s">
        <v>94</v>
      </c>
      <c r="AY1029" s="173" t="s">
        <v>219</v>
      </c>
    </row>
    <row r="1030" spans="2:65" s="1" customFormat="1" ht="16.5" customHeight="1">
      <c r="B1030" s="33"/>
      <c r="C1030" s="138" t="s">
        <v>2513</v>
      </c>
      <c r="D1030" s="138" t="s">
        <v>221</v>
      </c>
      <c r="E1030" s="139" t="s">
        <v>2514</v>
      </c>
      <c r="F1030" s="140" t="s">
        <v>2515</v>
      </c>
      <c r="G1030" s="141" t="s">
        <v>382</v>
      </c>
      <c r="H1030" s="142">
        <v>16</v>
      </c>
      <c r="I1030" s="143"/>
      <c r="J1030" s="144">
        <f>ROUND(I1030*H1030,2)</f>
        <v>0</v>
      </c>
      <c r="K1030" s="140" t="s">
        <v>254</v>
      </c>
      <c r="L1030" s="33"/>
      <c r="M1030" s="145" t="s">
        <v>1</v>
      </c>
      <c r="N1030" s="146" t="s">
        <v>52</v>
      </c>
      <c r="P1030" s="147">
        <f>O1030*H1030</f>
        <v>0</v>
      </c>
      <c r="Q1030" s="147">
        <v>0</v>
      </c>
      <c r="R1030" s="147">
        <f>Q1030*H1030</f>
        <v>0</v>
      </c>
      <c r="S1030" s="147">
        <v>4.0000000000000001E-3</v>
      </c>
      <c r="T1030" s="148">
        <f>S1030*H1030</f>
        <v>6.4000000000000001E-2</v>
      </c>
      <c r="AR1030" s="149" t="s">
        <v>226</v>
      </c>
      <c r="AT1030" s="149" t="s">
        <v>221</v>
      </c>
      <c r="AU1030" s="149" t="s">
        <v>96</v>
      </c>
      <c r="AY1030" s="17" t="s">
        <v>219</v>
      </c>
      <c r="BE1030" s="150">
        <f>IF(N1030="základní",J1030,0)</f>
        <v>0</v>
      </c>
      <c r="BF1030" s="150">
        <f>IF(N1030="snížená",J1030,0)</f>
        <v>0</v>
      </c>
      <c r="BG1030" s="150">
        <f>IF(N1030="zákl. přenesená",J1030,0)</f>
        <v>0</v>
      </c>
      <c r="BH1030" s="150">
        <f>IF(N1030="sníž. přenesená",J1030,0)</f>
        <v>0</v>
      </c>
      <c r="BI1030" s="150">
        <f>IF(N1030="nulová",J1030,0)</f>
        <v>0</v>
      </c>
      <c r="BJ1030" s="17" t="s">
        <v>94</v>
      </c>
      <c r="BK1030" s="150">
        <f>ROUND(I1030*H1030,2)</f>
        <v>0</v>
      </c>
      <c r="BL1030" s="17" t="s">
        <v>226</v>
      </c>
      <c r="BM1030" s="149" t="s">
        <v>2516</v>
      </c>
    </row>
    <row r="1031" spans="2:65" s="1" customFormat="1" ht="11.25">
      <c r="B1031" s="33"/>
      <c r="D1031" s="179" t="s">
        <v>256</v>
      </c>
      <c r="F1031" s="180" t="s">
        <v>2517</v>
      </c>
      <c r="I1031" s="181"/>
      <c r="L1031" s="33"/>
      <c r="M1031" s="182"/>
      <c r="T1031" s="57"/>
      <c r="AT1031" s="17" t="s">
        <v>256</v>
      </c>
      <c r="AU1031" s="17" t="s">
        <v>96</v>
      </c>
    </row>
    <row r="1032" spans="2:65" s="12" customFormat="1" ht="11.25">
      <c r="B1032" s="151"/>
      <c r="D1032" s="152" t="s">
        <v>228</v>
      </c>
      <c r="E1032" s="153" t="s">
        <v>1</v>
      </c>
      <c r="F1032" s="154" t="s">
        <v>2518</v>
      </c>
      <c r="H1032" s="153" t="s">
        <v>1</v>
      </c>
      <c r="I1032" s="155"/>
      <c r="L1032" s="151"/>
      <c r="M1032" s="156"/>
      <c r="T1032" s="157"/>
      <c r="AT1032" s="153" t="s">
        <v>228</v>
      </c>
      <c r="AU1032" s="153" t="s">
        <v>96</v>
      </c>
      <c r="AV1032" s="12" t="s">
        <v>94</v>
      </c>
      <c r="AW1032" s="12" t="s">
        <v>42</v>
      </c>
      <c r="AX1032" s="12" t="s">
        <v>87</v>
      </c>
      <c r="AY1032" s="153" t="s">
        <v>219</v>
      </c>
    </row>
    <row r="1033" spans="2:65" s="12" customFormat="1" ht="11.25">
      <c r="B1033" s="151"/>
      <c r="D1033" s="152" t="s">
        <v>228</v>
      </c>
      <c r="E1033" s="153" t="s">
        <v>1</v>
      </c>
      <c r="F1033" s="154" t="s">
        <v>2519</v>
      </c>
      <c r="H1033" s="153" t="s">
        <v>1</v>
      </c>
      <c r="I1033" s="155"/>
      <c r="L1033" s="151"/>
      <c r="M1033" s="156"/>
      <c r="T1033" s="157"/>
      <c r="AT1033" s="153" t="s">
        <v>228</v>
      </c>
      <c r="AU1033" s="153" t="s">
        <v>96</v>
      </c>
      <c r="AV1033" s="12" t="s">
        <v>94</v>
      </c>
      <c r="AW1033" s="12" t="s">
        <v>42</v>
      </c>
      <c r="AX1033" s="12" t="s">
        <v>87</v>
      </c>
      <c r="AY1033" s="153" t="s">
        <v>219</v>
      </c>
    </row>
    <row r="1034" spans="2:65" s="12" customFormat="1" ht="11.25">
      <c r="B1034" s="151"/>
      <c r="D1034" s="152" t="s">
        <v>228</v>
      </c>
      <c r="E1034" s="153" t="s">
        <v>1</v>
      </c>
      <c r="F1034" s="154" t="s">
        <v>2520</v>
      </c>
      <c r="H1034" s="153" t="s">
        <v>1</v>
      </c>
      <c r="I1034" s="155"/>
      <c r="L1034" s="151"/>
      <c r="M1034" s="156"/>
      <c r="T1034" s="157"/>
      <c r="AT1034" s="153" t="s">
        <v>228</v>
      </c>
      <c r="AU1034" s="153" t="s">
        <v>96</v>
      </c>
      <c r="AV1034" s="12" t="s">
        <v>94</v>
      </c>
      <c r="AW1034" s="12" t="s">
        <v>42</v>
      </c>
      <c r="AX1034" s="12" t="s">
        <v>87</v>
      </c>
      <c r="AY1034" s="153" t="s">
        <v>219</v>
      </c>
    </row>
    <row r="1035" spans="2:65" s="14" customFormat="1" ht="11.25">
      <c r="B1035" s="165"/>
      <c r="D1035" s="152" t="s">
        <v>228</v>
      </c>
      <c r="E1035" s="166" t="s">
        <v>1</v>
      </c>
      <c r="F1035" s="167" t="s">
        <v>2521</v>
      </c>
      <c r="H1035" s="168">
        <v>9</v>
      </c>
      <c r="I1035" s="169"/>
      <c r="L1035" s="165"/>
      <c r="M1035" s="170"/>
      <c r="T1035" s="171"/>
      <c r="AT1035" s="166" t="s">
        <v>228</v>
      </c>
      <c r="AU1035" s="166" t="s">
        <v>96</v>
      </c>
      <c r="AV1035" s="14" t="s">
        <v>96</v>
      </c>
      <c r="AW1035" s="14" t="s">
        <v>42</v>
      </c>
      <c r="AX1035" s="14" t="s">
        <v>87</v>
      </c>
      <c r="AY1035" s="166" t="s">
        <v>219</v>
      </c>
    </row>
    <row r="1036" spans="2:65" s="14" customFormat="1" ht="11.25">
      <c r="B1036" s="165"/>
      <c r="D1036" s="152" t="s">
        <v>228</v>
      </c>
      <c r="E1036" s="166" t="s">
        <v>1</v>
      </c>
      <c r="F1036" s="167" t="s">
        <v>2522</v>
      </c>
      <c r="H1036" s="168">
        <v>7</v>
      </c>
      <c r="I1036" s="169"/>
      <c r="L1036" s="165"/>
      <c r="M1036" s="170"/>
      <c r="T1036" s="171"/>
      <c r="AT1036" s="166" t="s">
        <v>228</v>
      </c>
      <c r="AU1036" s="166" t="s">
        <v>96</v>
      </c>
      <c r="AV1036" s="14" t="s">
        <v>96</v>
      </c>
      <c r="AW1036" s="14" t="s">
        <v>42</v>
      </c>
      <c r="AX1036" s="14" t="s">
        <v>87</v>
      </c>
      <c r="AY1036" s="166" t="s">
        <v>219</v>
      </c>
    </row>
    <row r="1037" spans="2:65" s="15" customFormat="1" ht="11.25">
      <c r="B1037" s="172"/>
      <c r="D1037" s="152" t="s">
        <v>228</v>
      </c>
      <c r="E1037" s="173" t="s">
        <v>1</v>
      </c>
      <c r="F1037" s="174" t="s">
        <v>262</v>
      </c>
      <c r="H1037" s="175">
        <v>16</v>
      </c>
      <c r="I1037" s="176"/>
      <c r="L1037" s="172"/>
      <c r="M1037" s="177"/>
      <c r="T1037" s="178"/>
      <c r="AT1037" s="173" t="s">
        <v>228</v>
      </c>
      <c r="AU1037" s="173" t="s">
        <v>96</v>
      </c>
      <c r="AV1037" s="15" t="s">
        <v>226</v>
      </c>
      <c r="AW1037" s="15" t="s">
        <v>42</v>
      </c>
      <c r="AX1037" s="15" t="s">
        <v>94</v>
      </c>
      <c r="AY1037" s="173" t="s">
        <v>219</v>
      </c>
    </row>
    <row r="1038" spans="2:65" s="1" customFormat="1" ht="16.5" customHeight="1">
      <c r="B1038" s="33"/>
      <c r="C1038" s="138" t="s">
        <v>2523</v>
      </c>
      <c r="D1038" s="138" t="s">
        <v>221</v>
      </c>
      <c r="E1038" s="139" t="s">
        <v>2524</v>
      </c>
      <c r="F1038" s="140" t="s">
        <v>2525</v>
      </c>
      <c r="G1038" s="141" t="s">
        <v>224</v>
      </c>
      <c r="H1038" s="142">
        <v>1.75</v>
      </c>
      <c r="I1038" s="143"/>
      <c r="J1038" s="144">
        <f>ROUND(I1038*H1038,2)</f>
        <v>0</v>
      </c>
      <c r="K1038" s="140" t="s">
        <v>254</v>
      </c>
      <c r="L1038" s="33"/>
      <c r="M1038" s="145" t="s">
        <v>1</v>
      </c>
      <c r="N1038" s="146" t="s">
        <v>52</v>
      </c>
      <c r="P1038" s="147">
        <f>O1038*H1038</f>
        <v>0</v>
      </c>
      <c r="Q1038" s="147">
        <v>0</v>
      </c>
      <c r="R1038" s="147">
        <f>Q1038*H1038</f>
        <v>0</v>
      </c>
      <c r="S1038" s="147">
        <v>0</v>
      </c>
      <c r="T1038" s="148">
        <f>S1038*H1038</f>
        <v>0</v>
      </c>
      <c r="AR1038" s="149" t="s">
        <v>226</v>
      </c>
      <c r="AT1038" s="149" t="s">
        <v>221</v>
      </c>
      <c r="AU1038" s="149" t="s">
        <v>96</v>
      </c>
      <c r="AY1038" s="17" t="s">
        <v>219</v>
      </c>
      <c r="BE1038" s="150">
        <f>IF(N1038="základní",J1038,0)</f>
        <v>0</v>
      </c>
      <c r="BF1038" s="150">
        <f>IF(N1038="snížená",J1038,0)</f>
        <v>0</v>
      </c>
      <c r="BG1038" s="150">
        <f>IF(N1038="zákl. přenesená",J1038,0)</f>
        <v>0</v>
      </c>
      <c r="BH1038" s="150">
        <f>IF(N1038="sníž. přenesená",J1038,0)</f>
        <v>0</v>
      </c>
      <c r="BI1038" s="150">
        <f>IF(N1038="nulová",J1038,0)</f>
        <v>0</v>
      </c>
      <c r="BJ1038" s="17" t="s">
        <v>94</v>
      </c>
      <c r="BK1038" s="150">
        <f>ROUND(I1038*H1038,2)</f>
        <v>0</v>
      </c>
      <c r="BL1038" s="17" t="s">
        <v>226</v>
      </c>
      <c r="BM1038" s="149" t="s">
        <v>2526</v>
      </c>
    </row>
    <row r="1039" spans="2:65" s="1" customFormat="1" ht="11.25">
      <c r="B1039" s="33"/>
      <c r="D1039" s="179" t="s">
        <v>256</v>
      </c>
      <c r="F1039" s="180" t="s">
        <v>2527</v>
      </c>
      <c r="I1039" s="181"/>
      <c r="L1039" s="33"/>
      <c r="M1039" s="182"/>
      <c r="T1039" s="57"/>
      <c r="AT1039" s="17" t="s">
        <v>256</v>
      </c>
      <c r="AU1039" s="17" t="s">
        <v>96</v>
      </c>
    </row>
    <row r="1040" spans="2:65" s="14" customFormat="1" ht="11.25">
      <c r="B1040" s="165"/>
      <c r="D1040" s="152" t="s">
        <v>228</v>
      </c>
      <c r="E1040" s="166" t="s">
        <v>1</v>
      </c>
      <c r="F1040" s="167" t="s">
        <v>2528</v>
      </c>
      <c r="H1040" s="168">
        <v>1.75</v>
      </c>
      <c r="I1040" s="169"/>
      <c r="L1040" s="165"/>
      <c r="M1040" s="170"/>
      <c r="T1040" s="171"/>
      <c r="AT1040" s="166" t="s">
        <v>228</v>
      </c>
      <c r="AU1040" s="166" t="s">
        <v>96</v>
      </c>
      <c r="AV1040" s="14" t="s">
        <v>96</v>
      </c>
      <c r="AW1040" s="14" t="s">
        <v>42</v>
      </c>
      <c r="AX1040" s="14" t="s">
        <v>87</v>
      </c>
      <c r="AY1040" s="166" t="s">
        <v>219</v>
      </c>
    </row>
    <row r="1041" spans="2:65" s="15" customFormat="1" ht="11.25">
      <c r="B1041" s="172"/>
      <c r="D1041" s="152" t="s">
        <v>228</v>
      </c>
      <c r="E1041" s="173" t="s">
        <v>1</v>
      </c>
      <c r="F1041" s="174" t="s">
        <v>262</v>
      </c>
      <c r="H1041" s="175">
        <v>1.75</v>
      </c>
      <c r="I1041" s="176"/>
      <c r="L1041" s="172"/>
      <c r="M1041" s="177"/>
      <c r="T1041" s="178"/>
      <c r="AT1041" s="173" t="s">
        <v>228</v>
      </c>
      <c r="AU1041" s="173" t="s">
        <v>96</v>
      </c>
      <c r="AV1041" s="15" t="s">
        <v>226</v>
      </c>
      <c r="AW1041" s="15" t="s">
        <v>42</v>
      </c>
      <c r="AX1041" s="15" t="s">
        <v>94</v>
      </c>
      <c r="AY1041" s="173" t="s">
        <v>219</v>
      </c>
    </row>
    <row r="1042" spans="2:65" s="1" customFormat="1" ht="16.5" customHeight="1">
      <c r="B1042" s="33"/>
      <c r="C1042" s="138" t="s">
        <v>2529</v>
      </c>
      <c r="D1042" s="138" t="s">
        <v>221</v>
      </c>
      <c r="E1042" s="139" t="s">
        <v>2530</v>
      </c>
      <c r="F1042" s="140" t="s">
        <v>2531</v>
      </c>
      <c r="G1042" s="141" t="s">
        <v>624</v>
      </c>
      <c r="H1042" s="142">
        <v>138</v>
      </c>
      <c r="I1042" s="143"/>
      <c r="J1042" s="144">
        <f>ROUND(I1042*H1042,2)</f>
        <v>0</v>
      </c>
      <c r="K1042" s="140" t="s">
        <v>254</v>
      </c>
      <c r="L1042" s="33"/>
      <c r="M1042" s="145" t="s">
        <v>1</v>
      </c>
      <c r="N1042" s="146" t="s">
        <v>52</v>
      </c>
      <c r="P1042" s="147">
        <f>O1042*H1042</f>
        <v>0</v>
      </c>
      <c r="Q1042" s="147">
        <v>0</v>
      </c>
      <c r="R1042" s="147">
        <f>Q1042*H1042</f>
        <v>0</v>
      </c>
      <c r="S1042" s="147">
        <v>0</v>
      </c>
      <c r="T1042" s="148">
        <f>S1042*H1042</f>
        <v>0</v>
      </c>
      <c r="AR1042" s="149" t="s">
        <v>226</v>
      </c>
      <c r="AT1042" s="149" t="s">
        <v>221</v>
      </c>
      <c r="AU1042" s="149" t="s">
        <v>96</v>
      </c>
      <c r="AY1042" s="17" t="s">
        <v>219</v>
      </c>
      <c r="BE1042" s="150">
        <f>IF(N1042="základní",J1042,0)</f>
        <v>0</v>
      </c>
      <c r="BF1042" s="150">
        <f>IF(N1042="snížená",J1042,0)</f>
        <v>0</v>
      </c>
      <c r="BG1042" s="150">
        <f>IF(N1042="zákl. přenesená",J1042,0)</f>
        <v>0</v>
      </c>
      <c r="BH1042" s="150">
        <f>IF(N1042="sníž. přenesená",J1042,0)</f>
        <v>0</v>
      </c>
      <c r="BI1042" s="150">
        <f>IF(N1042="nulová",J1042,0)</f>
        <v>0</v>
      </c>
      <c r="BJ1042" s="17" t="s">
        <v>94</v>
      </c>
      <c r="BK1042" s="150">
        <f>ROUND(I1042*H1042,2)</f>
        <v>0</v>
      </c>
      <c r="BL1042" s="17" t="s">
        <v>226</v>
      </c>
      <c r="BM1042" s="149" t="s">
        <v>2532</v>
      </c>
    </row>
    <row r="1043" spans="2:65" s="1" customFormat="1" ht="11.25">
      <c r="B1043" s="33"/>
      <c r="D1043" s="179" t="s">
        <v>256</v>
      </c>
      <c r="F1043" s="180" t="s">
        <v>2533</v>
      </c>
      <c r="I1043" s="181"/>
      <c r="L1043" s="33"/>
      <c r="M1043" s="182"/>
      <c r="T1043" s="57"/>
      <c r="AT1043" s="17" t="s">
        <v>256</v>
      </c>
      <c r="AU1043" s="17" t="s">
        <v>96</v>
      </c>
    </row>
    <row r="1044" spans="2:65" s="12" customFormat="1" ht="11.25">
      <c r="B1044" s="151"/>
      <c r="D1044" s="152" t="s">
        <v>228</v>
      </c>
      <c r="E1044" s="153" t="s">
        <v>1</v>
      </c>
      <c r="F1044" s="154" t="s">
        <v>2534</v>
      </c>
      <c r="H1044" s="153" t="s">
        <v>1</v>
      </c>
      <c r="I1044" s="155"/>
      <c r="L1044" s="151"/>
      <c r="M1044" s="156"/>
      <c r="T1044" s="157"/>
      <c r="AT1044" s="153" t="s">
        <v>228</v>
      </c>
      <c r="AU1044" s="153" t="s">
        <v>96</v>
      </c>
      <c r="AV1044" s="12" t="s">
        <v>94</v>
      </c>
      <c r="AW1044" s="12" t="s">
        <v>42</v>
      </c>
      <c r="AX1044" s="12" t="s">
        <v>87</v>
      </c>
      <c r="AY1044" s="153" t="s">
        <v>219</v>
      </c>
    </row>
    <row r="1045" spans="2:65" s="12" customFormat="1" ht="11.25">
      <c r="B1045" s="151"/>
      <c r="D1045" s="152" t="s">
        <v>228</v>
      </c>
      <c r="E1045" s="153" t="s">
        <v>1</v>
      </c>
      <c r="F1045" s="154" t="s">
        <v>2535</v>
      </c>
      <c r="H1045" s="153" t="s">
        <v>1</v>
      </c>
      <c r="I1045" s="155"/>
      <c r="L1045" s="151"/>
      <c r="M1045" s="156"/>
      <c r="T1045" s="157"/>
      <c r="AT1045" s="153" t="s">
        <v>228</v>
      </c>
      <c r="AU1045" s="153" t="s">
        <v>96</v>
      </c>
      <c r="AV1045" s="12" t="s">
        <v>94</v>
      </c>
      <c r="AW1045" s="12" t="s">
        <v>42</v>
      </c>
      <c r="AX1045" s="12" t="s">
        <v>87</v>
      </c>
      <c r="AY1045" s="153" t="s">
        <v>219</v>
      </c>
    </row>
    <row r="1046" spans="2:65" s="14" customFormat="1" ht="11.25">
      <c r="B1046" s="165"/>
      <c r="D1046" s="152" t="s">
        <v>228</v>
      </c>
      <c r="E1046" s="166" t="s">
        <v>1</v>
      </c>
      <c r="F1046" s="167" t="s">
        <v>1619</v>
      </c>
      <c r="H1046" s="168">
        <v>48</v>
      </c>
      <c r="I1046" s="169"/>
      <c r="L1046" s="165"/>
      <c r="M1046" s="170"/>
      <c r="T1046" s="171"/>
      <c r="AT1046" s="166" t="s">
        <v>228</v>
      </c>
      <c r="AU1046" s="166" t="s">
        <v>96</v>
      </c>
      <c r="AV1046" s="14" t="s">
        <v>96</v>
      </c>
      <c r="AW1046" s="14" t="s">
        <v>42</v>
      </c>
      <c r="AX1046" s="14" t="s">
        <v>87</v>
      </c>
      <c r="AY1046" s="166" t="s">
        <v>219</v>
      </c>
    </row>
    <row r="1047" spans="2:65" s="14" customFormat="1" ht="11.25">
      <c r="B1047" s="165"/>
      <c r="D1047" s="152" t="s">
        <v>228</v>
      </c>
      <c r="E1047" s="166" t="s">
        <v>1</v>
      </c>
      <c r="F1047" s="167" t="s">
        <v>1628</v>
      </c>
      <c r="H1047" s="168">
        <v>90</v>
      </c>
      <c r="I1047" s="169"/>
      <c r="L1047" s="165"/>
      <c r="M1047" s="170"/>
      <c r="T1047" s="171"/>
      <c r="AT1047" s="166" t="s">
        <v>228</v>
      </c>
      <c r="AU1047" s="166" t="s">
        <v>96</v>
      </c>
      <c r="AV1047" s="14" t="s">
        <v>96</v>
      </c>
      <c r="AW1047" s="14" t="s">
        <v>42</v>
      </c>
      <c r="AX1047" s="14" t="s">
        <v>87</v>
      </c>
      <c r="AY1047" s="166" t="s">
        <v>219</v>
      </c>
    </row>
    <row r="1048" spans="2:65" s="15" customFormat="1" ht="11.25">
      <c r="B1048" s="172"/>
      <c r="D1048" s="152" t="s">
        <v>228</v>
      </c>
      <c r="E1048" s="173" t="s">
        <v>1</v>
      </c>
      <c r="F1048" s="174" t="s">
        <v>262</v>
      </c>
      <c r="H1048" s="175">
        <v>138</v>
      </c>
      <c r="I1048" s="176"/>
      <c r="L1048" s="172"/>
      <c r="M1048" s="177"/>
      <c r="T1048" s="178"/>
      <c r="AT1048" s="173" t="s">
        <v>228</v>
      </c>
      <c r="AU1048" s="173" t="s">
        <v>96</v>
      </c>
      <c r="AV1048" s="15" t="s">
        <v>226</v>
      </c>
      <c r="AW1048" s="15" t="s">
        <v>42</v>
      </c>
      <c r="AX1048" s="15" t="s">
        <v>94</v>
      </c>
      <c r="AY1048" s="173" t="s">
        <v>219</v>
      </c>
    </row>
    <row r="1049" spans="2:65" s="1" customFormat="1" ht="16.5" customHeight="1">
      <c r="B1049" s="33"/>
      <c r="C1049" s="138" t="s">
        <v>2536</v>
      </c>
      <c r="D1049" s="138" t="s">
        <v>221</v>
      </c>
      <c r="E1049" s="139" t="s">
        <v>2537</v>
      </c>
      <c r="F1049" s="140" t="s">
        <v>2538</v>
      </c>
      <c r="G1049" s="141" t="s">
        <v>224</v>
      </c>
      <c r="H1049" s="142">
        <v>8.0009999999999994</v>
      </c>
      <c r="I1049" s="143"/>
      <c r="J1049" s="144">
        <f>ROUND(I1049*H1049,2)</f>
        <v>0</v>
      </c>
      <c r="K1049" s="140" t="s">
        <v>254</v>
      </c>
      <c r="L1049" s="33"/>
      <c r="M1049" s="145" t="s">
        <v>1</v>
      </c>
      <c r="N1049" s="146" t="s">
        <v>52</v>
      </c>
      <c r="P1049" s="147">
        <f>O1049*H1049</f>
        <v>0</v>
      </c>
      <c r="Q1049" s="147">
        <v>0</v>
      </c>
      <c r="R1049" s="147">
        <f>Q1049*H1049</f>
        <v>0</v>
      </c>
      <c r="S1049" s="147">
        <v>0</v>
      </c>
      <c r="T1049" s="148">
        <f>S1049*H1049</f>
        <v>0</v>
      </c>
      <c r="AR1049" s="149" t="s">
        <v>226</v>
      </c>
      <c r="AT1049" s="149" t="s">
        <v>221</v>
      </c>
      <c r="AU1049" s="149" t="s">
        <v>96</v>
      </c>
      <c r="AY1049" s="17" t="s">
        <v>219</v>
      </c>
      <c r="BE1049" s="150">
        <f>IF(N1049="základní",J1049,0)</f>
        <v>0</v>
      </c>
      <c r="BF1049" s="150">
        <f>IF(N1049="snížená",J1049,0)</f>
        <v>0</v>
      </c>
      <c r="BG1049" s="150">
        <f>IF(N1049="zákl. přenesená",J1049,0)</f>
        <v>0</v>
      </c>
      <c r="BH1049" s="150">
        <f>IF(N1049="sníž. přenesená",J1049,0)</f>
        <v>0</v>
      </c>
      <c r="BI1049" s="150">
        <f>IF(N1049="nulová",J1049,0)</f>
        <v>0</v>
      </c>
      <c r="BJ1049" s="17" t="s">
        <v>94</v>
      </c>
      <c r="BK1049" s="150">
        <f>ROUND(I1049*H1049,2)</f>
        <v>0</v>
      </c>
      <c r="BL1049" s="17" t="s">
        <v>226</v>
      </c>
      <c r="BM1049" s="149" t="s">
        <v>2539</v>
      </c>
    </row>
    <row r="1050" spans="2:65" s="1" customFormat="1" ht="11.25">
      <c r="B1050" s="33"/>
      <c r="D1050" s="179" t="s">
        <v>256</v>
      </c>
      <c r="F1050" s="180" t="s">
        <v>2540</v>
      </c>
      <c r="I1050" s="181"/>
      <c r="L1050" s="33"/>
      <c r="M1050" s="182"/>
      <c r="T1050" s="57"/>
      <c r="AT1050" s="17" t="s">
        <v>256</v>
      </c>
      <c r="AU1050" s="17" t="s">
        <v>96</v>
      </c>
    </row>
    <row r="1051" spans="2:65" s="12" customFormat="1" ht="11.25">
      <c r="B1051" s="151"/>
      <c r="D1051" s="152" t="s">
        <v>228</v>
      </c>
      <c r="E1051" s="153" t="s">
        <v>1</v>
      </c>
      <c r="F1051" s="154" t="s">
        <v>1633</v>
      </c>
      <c r="H1051" s="153" t="s">
        <v>1</v>
      </c>
      <c r="I1051" s="155"/>
      <c r="L1051" s="151"/>
      <c r="M1051" s="156"/>
      <c r="T1051" s="157"/>
      <c r="AT1051" s="153" t="s">
        <v>228</v>
      </c>
      <c r="AU1051" s="153" t="s">
        <v>96</v>
      </c>
      <c r="AV1051" s="12" t="s">
        <v>94</v>
      </c>
      <c r="AW1051" s="12" t="s">
        <v>42</v>
      </c>
      <c r="AX1051" s="12" t="s">
        <v>87</v>
      </c>
      <c r="AY1051" s="153" t="s">
        <v>219</v>
      </c>
    </row>
    <row r="1052" spans="2:65" s="12" customFormat="1" ht="11.25">
      <c r="B1052" s="151"/>
      <c r="D1052" s="152" t="s">
        <v>228</v>
      </c>
      <c r="E1052" s="153" t="s">
        <v>1</v>
      </c>
      <c r="F1052" s="154" t="s">
        <v>1639</v>
      </c>
      <c r="H1052" s="153" t="s">
        <v>1</v>
      </c>
      <c r="I1052" s="155"/>
      <c r="L1052" s="151"/>
      <c r="M1052" s="156"/>
      <c r="T1052" s="157"/>
      <c r="AT1052" s="153" t="s">
        <v>228</v>
      </c>
      <c r="AU1052" s="153" t="s">
        <v>96</v>
      </c>
      <c r="AV1052" s="12" t="s">
        <v>94</v>
      </c>
      <c r="AW1052" s="12" t="s">
        <v>42</v>
      </c>
      <c r="AX1052" s="12" t="s">
        <v>87</v>
      </c>
      <c r="AY1052" s="153" t="s">
        <v>219</v>
      </c>
    </row>
    <row r="1053" spans="2:65" s="14" customFormat="1" ht="11.25">
      <c r="B1053" s="165"/>
      <c r="D1053" s="152" t="s">
        <v>228</v>
      </c>
      <c r="E1053" s="166" t="s">
        <v>1</v>
      </c>
      <c r="F1053" s="167" t="s">
        <v>2541</v>
      </c>
      <c r="H1053" s="168">
        <v>8.0009999999999994</v>
      </c>
      <c r="I1053" s="169"/>
      <c r="L1053" s="165"/>
      <c r="M1053" s="170"/>
      <c r="T1053" s="171"/>
      <c r="AT1053" s="166" t="s">
        <v>228</v>
      </c>
      <c r="AU1053" s="166" t="s">
        <v>96</v>
      </c>
      <c r="AV1053" s="14" t="s">
        <v>96</v>
      </c>
      <c r="AW1053" s="14" t="s">
        <v>42</v>
      </c>
      <c r="AX1053" s="14" t="s">
        <v>87</v>
      </c>
      <c r="AY1053" s="166" t="s">
        <v>219</v>
      </c>
    </row>
    <row r="1054" spans="2:65" s="15" customFormat="1" ht="11.25">
      <c r="B1054" s="172"/>
      <c r="D1054" s="152" t="s">
        <v>228</v>
      </c>
      <c r="E1054" s="173" t="s">
        <v>1</v>
      </c>
      <c r="F1054" s="174" t="s">
        <v>262</v>
      </c>
      <c r="H1054" s="175">
        <v>8.0009999999999994</v>
      </c>
      <c r="I1054" s="176"/>
      <c r="L1054" s="172"/>
      <c r="M1054" s="177"/>
      <c r="T1054" s="178"/>
      <c r="AT1054" s="173" t="s">
        <v>228</v>
      </c>
      <c r="AU1054" s="173" t="s">
        <v>96</v>
      </c>
      <c r="AV1054" s="15" t="s">
        <v>226</v>
      </c>
      <c r="AW1054" s="15" t="s">
        <v>42</v>
      </c>
      <c r="AX1054" s="15" t="s">
        <v>94</v>
      </c>
      <c r="AY1054" s="173" t="s">
        <v>219</v>
      </c>
    </row>
    <row r="1055" spans="2:65" s="1" customFormat="1" ht="16.5" customHeight="1">
      <c r="B1055" s="33"/>
      <c r="C1055" s="138" t="s">
        <v>2542</v>
      </c>
      <c r="D1055" s="138" t="s">
        <v>221</v>
      </c>
      <c r="E1055" s="139" t="s">
        <v>2543</v>
      </c>
      <c r="F1055" s="140" t="s">
        <v>2544</v>
      </c>
      <c r="G1055" s="141" t="s">
        <v>224</v>
      </c>
      <c r="H1055" s="142">
        <v>7.46</v>
      </c>
      <c r="I1055" s="143"/>
      <c r="J1055" s="144">
        <f>ROUND(I1055*H1055,2)</f>
        <v>0</v>
      </c>
      <c r="K1055" s="140" t="s">
        <v>254</v>
      </c>
      <c r="L1055" s="33"/>
      <c r="M1055" s="145" t="s">
        <v>1</v>
      </c>
      <c r="N1055" s="146" t="s">
        <v>52</v>
      </c>
      <c r="P1055" s="147">
        <f>O1055*H1055</f>
        <v>0</v>
      </c>
      <c r="Q1055" s="147">
        <v>0</v>
      </c>
      <c r="R1055" s="147">
        <f>Q1055*H1055</f>
        <v>0</v>
      </c>
      <c r="S1055" s="147">
        <v>0</v>
      </c>
      <c r="T1055" s="148">
        <f>S1055*H1055</f>
        <v>0</v>
      </c>
      <c r="AR1055" s="149" t="s">
        <v>226</v>
      </c>
      <c r="AT1055" s="149" t="s">
        <v>221</v>
      </c>
      <c r="AU1055" s="149" t="s">
        <v>96</v>
      </c>
      <c r="AY1055" s="17" t="s">
        <v>219</v>
      </c>
      <c r="BE1055" s="150">
        <f>IF(N1055="základní",J1055,0)</f>
        <v>0</v>
      </c>
      <c r="BF1055" s="150">
        <f>IF(N1055="snížená",J1055,0)</f>
        <v>0</v>
      </c>
      <c r="BG1055" s="150">
        <f>IF(N1055="zákl. přenesená",J1055,0)</f>
        <v>0</v>
      </c>
      <c r="BH1055" s="150">
        <f>IF(N1055="sníž. přenesená",J1055,0)</f>
        <v>0</v>
      </c>
      <c r="BI1055" s="150">
        <f>IF(N1055="nulová",J1055,0)</f>
        <v>0</v>
      </c>
      <c r="BJ1055" s="17" t="s">
        <v>94</v>
      </c>
      <c r="BK1055" s="150">
        <f>ROUND(I1055*H1055,2)</f>
        <v>0</v>
      </c>
      <c r="BL1055" s="17" t="s">
        <v>226</v>
      </c>
      <c r="BM1055" s="149" t="s">
        <v>2545</v>
      </c>
    </row>
    <row r="1056" spans="2:65" s="1" customFormat="1" ht="11.25">
      <c r="B1056" s="33"/>
      <c r="D1056" s="179" t="s">
        <v>256</v>
      </c>
      <c r="F1056" s="180" t="s">
        <v>2546</v>
      </c>
      <c r="I1056" s="181"/>
      <c r="L1056" s="33"/>
      <c r="M1056" s="182"/>
      <c r="T1056" s="57"/>
      <c r="AT1056" s="17" t="s">
        <v>256</v>
      </c>
      <c r="AU1056" s="17" t="s">
        <v>96</v>
      </c>
    </row>
    <row r="1057" spans="2:65" s="12" customFormat="1" ht="11.25">
      <c r="B1057" s="151"/>
      <c r="D1057" s="152" t="s">
        <v>228</v>
      </c>
      <c r="E1057" s="153" t="s">
        <v>1</v>
      </c>
      <c r="F1057" s="154" t="s">
        <v>1633</v>
      </c>
      <c r="H1057" s="153" t="s">
        <v>1</v>
      </c>
      <c r="I1057" s="155"/>
      <c r="L1057" s="151"/>
      <c r="M1057" s="156"/>
      <c r="T1057" s="157"/>
      <c r="AT1057" s="153" t="s">
        <v>228</v>
      </c>
      <c r="AU1057" s="153" t="s">
        <v>96</v>
      </c>
      <c r="AV1057" s="12" t="s">
        <v>94</v>
      </c>
      <c r="AW1057" s="12" t="s">
        <v>42</v>
      </c>
      <c r="AX1057" s="12" t="s">
        <v>87</v>
      </c>
      <c r="AY1057" s="153" t="s">
        <v>219</v>
      </c>
    </row>
    <row r="1058" spans="2:65" s="12" customFormat="1" ht="11.25">
      <c r="B1058" s="151"/>
      <c r="D1058" s="152" t="s">
        <v>228</v>
      </c>
      <c r="E1058" s="153" t="s">
        <v>1</v>
      </c>
      <c r="F1058" s="154" t="s">
        <v>1634</v>
      </c>
      <c r="H1058" s="153" t="s">
        <v>1</v>
      </c>
      <c r="I1058" s="155"/>
      <c r="L1058" s="151"/>
      <c r="M1058" s="156"/>
      <c r="T1058" s="157"/>
      <c r="AT1058" s="153" t="s">
        <v>228</v>
      </c>
      <c r="AU1058" s="153" t="s">
        <v>96</v>
      </c>
      <c r="AV1058" s="12" t="s">
        <v>94</v>
      </c>
      <c r="AW1058" s="12" t="s">
        <v>42</v>
      </c>
      <c r="AX1058" s="12" t="s">
        <v>87</v>
      </c>
      <c r="AY1058" s="153" t="s">
        <v>219</v>
      </c>
    </row>
    <row r="1059" spans="2:65" s="14" customFormat="1" ht="11.25">
      <c r="B1059" s="165"/>
      <c r="D1059" s="152" t="s">
        <v>228</v>
      </c>
      <c r="E1059" s="166" t="s">
        <v>1</v>
      </c>
      <c r="F1059" s="167" t="s">
        <v>2547</v>
      </c>
      <c r="H1059" s="168">
        <v>7.46</v>
      </c>
      <c r="I1059" s="169"/>
      <c r="L1059" s="165"/>
      <c r="M1059" s="170"/>
      <c r="T1059" s="171"/>
      <c r="AT1059" s="166" t="s">
        <v>228</v>
      </c>
      <c r="AU1059" s="166" t="s">
        <v>96</v>
      </c>
      <c r="AV1059" s="14" t="s">
        <v>96</v>
      </c>
      <c r="AW1059" s="14" t="s">
        <v>42</v>
      </c>
      <c r="AX1059" s="14" t="s">
        <v>87</v>
      </c>
      <c r="AY1059" s="166" t="s">
        <v>219</v>
      </c>
    </row>
    <row r="1060" spans="2:65" s="15" customFormat="1" ht="11.25">
      <c r="B1060" s="172"/>
      <c r="D1060" s="152" t="s">
        <v>228</v>
      </c>
      <c r="E1060" s="173" t="s">
        <v>1</v>
      </c>
      <c r="F1060" s="174" t="s">
        <v>262</v>
      </c>
      <c r="H1060" s="175">
        <v>7.46</v>
      </c>
      <c r="I1060" s="176"/>
      <c r="L1060" s="172"/>
      <c r="M1060" s="177"/>
      <c r="T1060" s="178"/>
      <c r="AT1060" s="173" t="s">
        <v>228</v>
      </c>
      <c r="AU1060" s="173" t="s">
        <v>96</v>
      </c>
      <c r="AV1060" s="15" t="s">
        <v>226</v>
      </c>
      <c r="AW1060" s="15" t="s">
        <v>42</v>
      </c>
      <c r="AX1060" s="15" t="s">
        <v>94</v>
      </c>
      <c r="AY1060" s="173" t="s">
        <v>219</v>
      </c>
    </row>
    <row r="1061" spans="2:65" s="11" customFormat="1" ht="22.9" customHeight="1">
      <c r="B1061" s="126"/>
      <c r="D1061" s="127" t="s">
        <v>86</v>
      </c>
      <c r="E1061" s="136" t="s">
        <v>822</v>
      </c>
      <c r="F1061" s="136" t="s">
        <v>823</v>
      </c>
      <c r="I1061" s="129"/>
      <c r="J1061" s="137">
        <f>BK1061</f>
        <v>0</v>
      </c>
      <c r="L1061" s="126"/>
      <c r="M1061" s="131"/>
      <c r="P1061" s="132">
        <f>SUM(P1062:P1181)</f>
        <v>0</v>
      </c>
      <c r="R1061" s="132">
        <f>SUM(R1062:R1181)</f>
        <v>0</v>
      </c>
      <c r="T1061" s="133">
        <f>SUM(T1062:T1181)</f>
        <v>0</v>
      </c>
      <c r="AR1061" s="127" t="s">
        <v>94</v>
      </c>
      <c r="AT1061" s="134" t="s">
        <v>86</v>
      </c>
      <c r="AU1061" s="134" t="s">
        <v>94</v>
      </c>
      <c r="AY1061" s="127" t="s">
        <v>219</v>
      </c>
      <c r="BK1061" s="135">
        <f>SUM(BK1062:BK1181)</f>
        <v>0</v>
      </c>
    </row>
    <row r="1062" spans="2:65" s="1" customFormat="1" ht="16.5" customHeight="1">
      <c r="B1062" s="33"/>
      <c r="C1062" s="138" t="s">
        <v>2548</v>
      </c>
      <c r="D1062" s="138" t="s">
        <v>221</v>
      </c>
      <c r="E1062" s="139" t="s">
        <v>2549</v>
      </c>
      <c r="F1062" s="140" t="s">
        <v>2550</v>
      </c>
      <c r="G1062" s="141" t="s">
        <v>319</v>
      </c>
      <c r="H1062" s="142">
        <v>9.7739999999999991</v>
      </c>
      <c r="I1062" s="143"/>
      <c r="J1062" s="144">
        <f>ROUND(I1062*H1062,2)</f>
        <v>0</v>
      </c>
      <c r="K1062" s="140" t="s">
        <v>254</v>
      </c>
      <c r="L1062" s="33"/>
      <c r="M1062" s="145" t="s">
        <v>1</v>
      </c>
      <c r="N1062" s="146" t="s">
        <v>52</v>
      </c>
      <c r="P1062" s="147">
        <f>O1062*H1062</f>
        <v>0</v>
      </c>
      <c r="Q1062" s="147">
        <v>0</v>
      </c>
      <c r="R1062" s="147">
        <f>Q1062*H1062</f>
        <v>0</v>
      </c>
      <c r="S1062" s="147">
        <v>0</v>
      </c>
      <c r="T1062" s="148">
        <f>S1062*H1062</f>
        <v>0</v>
      </c>
      <c r="AR1062" s="149" t="s">
        <v>226</v>
      </c>
      <c r="AT1062" s="149" t="s">
        <v>221</v>
      </c>
      <c r="AU1062" s="149" t="s">
        <v>96</v>
      </c>
      <c r="AY1062" s="17" t="s">
        <v>219</v>
      </c>
      <c r="BE1062" s="150">
        <f>IF(N1062="základní",J1062,0)</f>
        <v>0</v>
      </c>
      <c r="BF1062" s="150">
        <f>IF(N1062="snížená",J1062,0)</f>
        <v>0</v>
      </c>
      <c r="BG1062" s="150">
        <f>IF(N1062="zákl. přenesená",J1062,0)</f>
        <v>0</v>
      </c>
      <c r="BH1062" s="150">
        <f>IF(N1062="sníž. přenesená",J1062,0)</f>
        <v>0</v>
      </c>
      <c r="BI1062" s="150">
        <f>IF(N1062="nulová",J1062,0)</f>
        <v>0</v>
      </c>
      <c r="BJ1062" s="17" t="s">
        <v>94</v>
      </c>
      <c r="BK1062" s="150">
        <f>ROUND(I1062*H1062,2)</f>
        <v>0</v>
      </c>
      <c r="BL1062" s="17" t="s">
        <v>226</v>
      </c>
      <c r="BM1062" s="149" t="s">
        <v>2551</v>
      </c>
    </row>
    <row r="1063" spans="2:65" s="1" customFormat="1" ht="11.25">
      <c r="B1063" s="33"/>
      <c r="D1063" s="179" t="s">
        <v>256</v>
      </c>
      <c r="F1063" s="180" t="s">
        <v>2552</v>
      </c>
      <c r="I1063" s="181"/>
      <c r="L1063" s="33"/>
      <c r="M1063" s="182"/>
      <c r="T1063" s="57"/>
      <c r="AT1063" s="17" t="s">
        <v>256</v>
      </c>
      <c r="AU1063" s="17" t="s">
        <v>96</v>
      </c>
    </row>
    <row r="1064" spans="2:65" s="12" customFormat="1" ht="11.25">
      <c r="B1064" s="151"/>
      <c r="D1064" s="152" t="s">
        <v>228</v>
      </c>
      <c r="E1064" s="153" t="s">
        <v>1</v>
      </c>
      <c r="F1064" s="154" t="s">
        <v>2553</v>
      </c>
      <c r="H1064" s="153" t="s">
        <v>1</v>
      </c>
      <c r="I1064" s="155"/>
      <c r="L1064" s="151"/>
      <c r="M1064" s="156"/>
      <c r="T1064" s="157"/>
      <c r="AT1064" s="153" t="s">
        <v>228</v>
      </c>
      <c r="AU1064" s="153" t="s">
        <v>96</v>
      </c>
      <c r="AV1064" s="12" t="s">
        <v>94</v>
      </c>
      <c r="AW1064" s="12" t="s">
        <v>42</v>
      </c>
      <c r="AX1064" s="12" t="s">
        <v>87</v>
      </c>
      <c r="AY1064" s="153" t="s">
        <v>219</v>
      </c>
    </row>
    <row r="1065" spans="2:65" s="12" customFormat="1" ht="11.25">
      <c r="B1065" s="151"/>
      <c r="D1065" s="152" t="s">
        <v>228</v>
      </c>
      <c r="E1065" s="153" t="s">
        <v>1</v>
      </c>
      <c r="F1065" s="154" t="s">
        <v>2554</v>
      </c>
      <c r="H1065" s="153" t="s">
        <v>1</v>
      </c>
      <c r="I1065" s="155"/>
      <c r="L1065" s="151"/>
      <c r="M1065" s="156"/>
      <c r="T1065" s="157"/>
      <c r="AT1065" s="153" t="s">
        <v>228</v>
      </c>
      <c r="AU1065" s="153" t="s">
        <v>96</v>
      </c>
      <c r="AV1065" s="12" t="s">
        <v>94</v>
      </c>
      <c r="AW1065" s="12" t="s">
        <v>42</v>
      </c>
      <c r="AX1065" s="12" t="s">
        <v>87</v>
      </c>
      <c r="AY1065" s="153" t="s">
        <v>219</v>
      </c>
    </row>
    <row r="1066" spans="2:65" s="12" customFormat="1" ht="11.25">
      <c r="B1066" s="151"/>
      <c r="D1066" s="152" t="s">
        <v>228</v>
      </c>
      <c r="E1066" s="153" t="s">
        <v>1</v>
      </c>
      <c r="F1066" s="154" t="s">
        <v>2535</v>
      </c>
      <c r="H1066" s="153" t="s">
        <v>1</v>
      </c>
      <c r="I1066" s="155"/>
      <c r="L1066" s="151"/>
      <c r="M1066" s="156"/>
      <c r="T1066" s="157"/>
      <c r="AT1066" s="153" t="s">
        <v>228</v>
      </c>
      <c r="AU1066" s="153" t="s">
        <v>96</v>
      </c>
      <c r="AV1066" s="12" t="s">
        <v>94</v>
      </c>
      <c r="AW1066" s="12" t="s">
        <v>42</v>
      </c>
      <c r="AX1066" s="12" t="s">
        <v>87</v>
      </c>
      <c r="AY1066" s="153" t="s">
        <v>219</v>
      </c>
    </row>
    <row r="1067" spans="2:65" s="14" customFormat="1" ht="11.25">
      <c r="B1067" s="165"/>
      <c r="D1067" s="152" t="s">
        <v>228</v>
      </c>
      <c r="E1067" s="166" t="s">
        <v>1</v>
      </c>
      <c r="F1067" s="167" t="s">
        <v>2555</v>
      </c>
      <c r="H1067" s="168">
        <v>5.4</v>
      </c>
      <c r="I1067" s="169"/>
      <c r="L1067" s="165"/>
      <c r="M1067" s="170"/>
      <c r="T1067" s="171"/>
      <c r="AT1067" s="166" t="s">
        <v>228</v>
      </c>
      <c r="AU1067" s="166" t="s">
        <v>96</v>
      </c>
      <c r="AV1067" s="14" t="s">
        <v>96</v>
      </c>
      <c r="AW1067" s="14" t="s">
        <v>42</v>
      </c>
      <c r="AX1067" s="14" t="s">
        <v>87</v>
      </c>
      <c r="AY1067" s="166" t="s">
        <v>219</v>
      </c>
    </row>
    <row r="1068" spans="2:65" s="14" customFormat="1" ht="11.25">
      <c r="B1068" s="165"/>
      <c r="D1068" s="152" t="s">
        <v>228</v>
      </c>
      <c r="E1068" s="166" t="s">
        <v>1</v>
      </c>
      <c r="F1068" s="167" t="s">
        <v>2556</v>
      </c>
      <c r="H1068" s="168">
        <v>4.3739999999999997</v>
      </c>
      <c r="I1068" s="169"/>
      <c r="L1068" s="165"/>
      <c r="M1068" s="170"/>
      <c r="T1068" s="171"/>
      <c r="AT1068" s="166" t="s">
        <v>228</v>
      </c>
      <c r="AU1068" s="166" t="s">
        <v>96</v>
      </c>
      <c r="AV1068" s="14" t="s">
        <v>96</v>
      </c>
      <c r="AW1068" s="14" t="s">
        <v>42</v>
      </c>
      <c r="AX1068" s="14" t="s">
        <v>87</v>
      </c>
      <c r="AY1068" s="166" t="s">
        <v>219</v>
      </c>
    </row>
    <row r="1069" spans="2:65" s="15" customFormat="1" ht="11.25">
      <c r="B1069" s="172"/>
      <c r="D1069" s="152" t="s">
        <v>228</v>
      </c>
      <c r="E1069" s="173" t="s">
        <v>1</v>
      </c>
      <c r="F1069" s="174" t="s">
        <v>262</v>
      </c>
      <c r="H1069" s="175">
        <v>9.7739999999999991</v>
      </c>
      <c r="I1069" s="176"/>
      <c r="L1069" s="172"/>
      <c r="M1069" s="177"/>
      <c r="T1069" s="178"/>
      <c r="AT1069" s="173" t="s">
        <v>228</v>
      </c>
      <c r="AU1069" s="173" t="s">
        <v>96</v>
      </c>
      <c r="AV1069" s="15" t="s">
        <v>226</v>
      </c>
      <c r="AW1069" s="15" t="s">
        <v>42</v>
      </c>
      <c r="AX1069" s="15" t="s">
        <v>94</v>
      </c>
      <c r="AY1069" s="173" t="s">
        <v>219</v>
      </c>
    </row>
    <row r="1070" spans="2:65" s="1" customFormat="1" ht="16.5" customHeight="1">
      <c r="B1070" s="33"/>
      <c r="C1070" s="138" t="s">
        <v>2557</v>
      </c>
      <c r="D1070" s="138" t="s">
        <v>221</v>
      </c>
      <c r="E1070" s="139" t="s">
        <v>824</v>
      </c>
      <c r="F1070" s="140" t="s">
        <v>825</v>
      </c>
      <c r="G1070" s="141" t="s">
        <v>319</v>
      </c>
      <c r="H1070" s="142">
        <v>277.18099999999998</v>
      </c>
      <c r="I1070" s="143"/>
      <c r="J1070" s="144">
        <f>ROUND(I1070*H1070,2)</f>
        <v>0</v>
      </c>
      <c r="K1070" s="140" t="s">
        <v>254</v>
      </c>
      <c r="L1070" s="33"/>
      <c r="M1070" s="145" t="s">
        <v>1</v>
      </c>
      <c r="N1070" s="146" t="s">
        <v>52</v>
      </c>
      <c r="P1070" s="147">
        <f>O1070*H1070</f>
        <v>0</v>
      </c>
      <c r="Q1070" s="147">
        <v>0</v>
      </c>
      <c r="R1070" s="147">
        <f>Q1070*H1070</f>
        <v>0</v>
      </c>
      <c r="S1070" s="147">
        <v>0</v>
      </c>
      <c r="T1070" s="148">
        <f>S1070*H1070</f>
        <v>0</v>
      </c>
      <c r="AR1070" s="149" t="s">
        <v>226</v>
      </c>
      <c r="AT1070" s="149" t="s">
        <v>221</v>
      </c>
      <c r="AU1070" s="149" t="s">
        <v>96</v>
      </c>
      <c r="AY1070" s="17" t="s">
        <v>219</v>
      </c>
      <c r="BE1070" s="150">
        <f>IF(N1070="základní",J1070,0)</f>
        <v>0</v>
      </c>
      <c r="BF1070" s="150">
        <f>IF(N1070="snížená",J1070,0)</f>
        <v>0</v>
      </c>
      <c r="BG1070" s="150">
        <f>IF(N1070="zákl. přenesená",J1070,0)</f>
        <v>0</v>
      </c>
      <c r="BH1070" s="150">
        <f>IF(N1070="sníž. přenesená",J1070,0)</f>
        <v>0</v>
      </c>
      <c r="BI1070" s="150">
        <f>IF(N1070="nulová",J1070,0)</f>
        <v>0</v>
      </c>
      <c r="BJ1070" s="17" t="s">
        <v>94</v>
      </c>
      <c r="BK1070" s="150">
        <f>ROUND(I1070*H1070,2)</f>
        <v>0</v>
      </c>
      <c r="BL1070" s="17" t="s">
        <v>226</v>
      </c>
      <c r="BM1070" s="149" t="s">
        <v>2558</v>
      </c>
    </row>
    <row r="1071" spans="2:65" s="1" customFormat="1" ht="11.25">
      <c r="B1071" s="33"/>
      <c r="D1071" s="179" t="s">
        <v>256</v>
      </c>
      <c r="F1071" s="180" t="s">
        <v>1103</v>
      </c>
      <c r="I1071" s="181"/>
      <c r="L1071" s="33"/>
      <c r="M1071" s="182"/>
      <c r="T1071" s="57"/>
      <c r="AT1071" s="17" t="s">
        <v>256</v>
      </c>
      <c r="AU1071" s="17" t="s">
        <v>96</v>
      </c>
    </row>
    <row r="1072" spans="2:65" s="14" customFormat="1" ht="11.25">
      <c r="B1072" s="165"/>
      <c r="D1072" s="152" t="s">
        <v>228</v>
      </c>
      <c r="E1072" s="166" t="s">
        <v>1</v>
      </c>
      <c r="F1072" s="167" t="s">
        <v>1586</v>
      </c>
      <c r="H1072" s="168">
        <v>2.101</v>
      </c>
      <c r="I1072" s="169"/>
      <c r="L1072" s="165"/>
      <c r="M1072" s="170"/>
      <c r="T1072" s="171"/>
      <c r="AT1072" s="166" t="s">
        <v>228</v>
      </c>
      <c r="AU1072" s="166" t="s">
        <v>96</v>
      </c>
      <c r="AV1072" s="14" t="s">
        <v>96</v>
      </c>
      <c r="AW1072" s="14" t="s">
        <v>42</v>
      </c>
      <c r="AX1072" s="14" t="s">
        <v>87</v>
      </c>
      <c r="AY1072" s="166" t="s">
        <v>219</v>
      </c>
    </row>
    <row r="1073" spans="2:65" s="14" customFormat="1" ht="11.25">
      <c r="B1073" s="165"/>
      <c r="D1073" s="152" t="s">
        <v>228</v>
      </c>
      <c r="E1073" s="166" t="s">
        <v>1</v>
      </c>
      <c r="F1073" s="167" t="s">
        <v>1582</v>
      </c>
      <c r="H1073" s="168">
        <v>1.1379999999999999</v>
      </c>
      <c r="I1073" s="169"/>
      <c r="L1073" s="165"/>
      <c r="M1073" s="170"/>
      <c r="T1073" s="171"/>
      <c r="AT1073" s="166" t="s">
        <v>228</v>
      </c>
      <c r="AU1073" s="166" t="s">
        <v>96</v>
      </c>
      <c r="AV1073" s="14" t="s">
        <v>96</v>
      </c>
      <c r="AW1073" s="14" t="s">
        <v>42</v>
      </c>
      <c r="AX1073" s="14" t="s">
        <v>87</v>
      </c>
      <c r="AY1073" s="166" t="s">
        <v>219</v>
      </c>
    </row>
    <row r="1074" spans="2:65" s="14" customFormat="1" ht="11.25">
      <c r="B1074" s="165"/>
      <c r="D1074" s="152" t="s">
        <v>228</v>
      </c>
      <c r="E1074" s="166" t="s">
        <v>1</v>
      </c>
      <c r="F1074" s="167" t="s">
        <v>1578</v>
      </c>
      <c r="H1074" s="168">
        <v>169.05</v>
      </c>
      <c r="I1074" s="169"/>
      <c r="L1074" s="165"/>
      <c r="M1074" s="170"/>
      <c r="T1074" s="171"/>
      <c r="AT1074" s="166" t="s">
        <v>228</v>
      </c>
      <c r="AU1074" s="166" t="s">
        <v>96</v>
      </c>
      <c r="AV1074" s="14" t="s">
        <v>96</v>
      </c>
      <c r="AW1074" s="14" t="s">
        <v>42</v>
      </c>
      <c r="AX1074" s="14" t="s">
        <v>87</v>
      </c>
      <c r="AY1074" s="166" t="s">
        <v>219</v>
      </c>
    </row>
    <row r="1075" spans="2:65" s="14" customFormat="1" ht="11.25">
      <c r="B1075" s="165"/>
      <c r="D1075" s="152" t="s">
        <v>228</v>
      </c>
      <c r="E1075" s="166" t="s">
        <v>1</v>
      </c>
      <c r="F1075" s="167" t="s">
        <v>1576</v>
      </c>
      <c r="H1075" s="168">
        <v>70.400000000000006</v>
      </c>
      <c r="I1075" s="169"/>
      <c r="L1075" s="165"/>
      <c r="M1075" s="170"/>
      <c r="T1075" s="171"/>
      <c r="AT1075" s="166" t="s">
        <v>228</v>
      </c>
      <c r="AU1075" s="166" t="s">
        <v>96</v>
      </c>
      <c r="AV1075" s="14" t="s">
        <v>96</v>
      </c>
      <c r="AW1075" s="14" t="s">
        <v>42</v>
      </c>
      <c r="AX1075" s="14" t="s">
        <v>87</v>
      </c>
      <c r="AY1075" s="166" t="s">
        <v>219</v>
      </c>
    </row>
    <row r="1076" spans="2:65" s="14" customFormat="1" ht="11.25">
      <c r="B1076" s="165"/>
      <c r="D1076" s="152" t="s">
        <v>228</v>
      </c>
      <c r="E1076" s="166" t="s">
        <v>1</v>
      </c>
      <c r="F1076" s="167" t="s">
        <v>1574</v>
      </c>
      <c r="H1076" s="168">
        <v>34.491999999999997</v>
      </c>
      <c r="I1076" s="169"/>
      <c r="L1076" s="165"/>
      <c r="M1076" s="170"/>
      <c r="T1076" s="171"/>
      <c r="AT1076" s="166" t="s">
        <v>228</v>
      </c>
      <c r="AU1076" s="166" t="s">
        <v>96</v>
      </c>
      <c r="AV1076" s="14" t="s">
        <v>96</v>
      </c>
      <c r="AW1076" s="14" t="s">
        <v>42</v>
      </c>
      <c r="AX1076" s="14" t="s">
        <v>87</v>
      </c>
      <c r="AY1076" s="166" t="s">
        <v>219</v>
      </c>
    </row>
    <row r="1077" spans="2:65" s="15" customFormat="1" ht="11.25">
      <c r="B1077" s="172"/>
      <c r="D1077" s="152" t="s">
        <v>228</v>
      </c>
      <c r="E1077" s="173" t="s">
        <v>1</v>
      </c>
      <c r="F1077" s="174" t="s">
        <v>262</v>
      </c>
      <c r="H1077" s="175">
        <v>277.18099999999998</v>
      </c>
      <c r="I1077" s="176"/>
      <c r="L1077" s="172"/>
      <c r="M1077" s="177"/>
      <c r="T1077" s="178"/>
      <c r="AT1077" s="173" t="s">
        <v>228</v>
      </c>
      <c r="AU1077" s="173" t="s">
        <v>96</v>
      </c>
      <c r="AV1077" s="15" t="s">
        <v>226</v>
      </c>
      <c r="AW1077" s="15" t="s">
        <v>42</v>
      </c>
      <c r="AX1077" s="15" t="s">
        <v>94</v>
      </c>
      <c r="AY1077" s="173" t="s">
        <v>219</v>
      </c>
    </row>
    <row r="1078" spans="2:65" s="1" customFormat="1" ht="16.5" customHeight="1">
      <c r="B1078" s="33"/>
      <c r="C1078" s="138" t="s">
        <v>2559</v>
      </c>
      <c r="D1078" s="138" t="s">
        <v>221</v>
      </c>
      <c r="E1078" s="139" t="s">
        <v>827</v>
      </c>
      <c r="F1078" s="140" t="s">
        <v>828</v>
      </c>
      <c r="G1078" s="141" t="s">
        <v>319</v>
      </c>
      <c r="H1078" s="142">
        <v>277.18099999999998</v>
      </c>
      <c r="I1078" s="143"/>
      <c r="J1078" s="144">
        <f>ROUND(I1078*H1078,2)</f>
        <v>0</v>
      </c>
      <c r="K1078" s="140" t="s">
        <v>254</v>
      </c>
      <c r="L1078" s="33"/>
      <c r="M1078" s="145" t="s">
        <v>1</v>
      </c>
      <c r="N1078" s="146" t="s">
        <v>52</v>
      </c>
      <c r="P1078" s="147">
        <f>O1078*H1078</f>
        <v>0</v>
      </c>
      <c r="Q1078" s="147">
        <v>0</v>
      </c>
      <c r="R1078" s="147">
        <f>Q1078*H1078</f>
        <v>0</v>
      </c>
      <c r="S1078" s="147">
        <v>0</v>
      </c>
      <c r="T1078" s="148">
        <f>S1078*H1078</f>
        <v>0</v>
      </c>
      <c r="AR1078" s="149" t="s">
        <v>226</v>
      </c>
      <c r="AT1078" s="149" t="s">
        <v>221</v>
      </c>
      <c r="AU1078" s="149" t="s">
        <v>96</v>
      </c>
      <c r="AY1078" s="17" t="s">
        <v>219</v>
      </c>
      <c r="BE1078" s="150">
        <f>IF(N1078="základní",J1078,0)</f>
        <v>0</v>
      </c>
      <c r="BF1078" s="150">
        <f>IF(N1078="snížená",J1078,0)</f>
        <v>0</v>
      </c>
      <c r="BG1078" s="150">
        <f>IF(N1078="zákl. přenesená",J1078,0)</f>
        <v>0</v>
      </c>
      <c r="BH1078" s="150">
        <f>IF(N1078="sníž. přenesená",J1078,0)</f>
        <v>0</v>
      </c>
      <c r="BI1078" s="150">
        <f>IF(N1078="nulová",J1078,0)</f>
        <v>0</v>
      </c>
      <c r="BJ1078" s="17" t="s">
        <v>94</v>
      </c>
      <c r="BK1078" s="150">
        <f>ROUND(I1078*H1078,2)</f>
        <v>0</v>
      </c>
      <c r="BL1078" s="17" t="s">
        <v>226</v>
      </c>
      <c r="BM1078" s="149" t="s">
        <v>2560</v>
      </c>
    </row>
    <row r="1079" spans="2:65" s="1" customFormat="1" ht="11.25">
      <c r="B1079" s="33"/>
      <c r="D1079" s="179" t="s">
        <v>256</v>
      </c>
      <c r="F1079" s="180" t="s">
        <v>1105</v>
      </c>
      <c r="I1079" s="181"/>
      <c r="L1079" s="33"/>
      <c r="M1079" s="182"/>
      <c r="T1079" s="57"/>
      <c r="AT1079" s="17" t="s">
        <v>256</v>
      </c>
      <c r="AU1079" s="17" t="s">
        <v>96</v>
      </c>
    </row>
    <row r="1080" spans="2:65" s="12" customFormat="1" ht="11.25">
      <c r="B1080" s="151"/>
      <c r="D1080" s="152" t="s">
        <v>228</v>
      </c>
      <c r="E1080" s="153" t="s">
        <v>1</v>
      </c>
      <c r="F1080" s="154" t="s">
        <v>832</v>
      </c>
      <c r="H1080" s="153" t="s">
        <v>1</v>
      </c>
      <c r="I1080" s="155"/>
      <c r="L1080" s="151"/>
      <c r="M1080" s="156"/>
      <c r="T1080" s="157"/>
      <c r="AT1080" s="153" t="s">
        <v>228</v>
      </c>
      <c r="AU1080" s="153" t="s">
        <v>96</v>
      </c>
      <c r="AV1080" s="12" t="s">
        <v>94</v>
      </c>
      <c r="AW1080" s="12" t="s">
        <v>42</v>
      </c>
      <c r="AX1080" s="12" t="s">
        <v>87</v>
      </c>
      <c r="AY1080" s="153" t="s">
        <v>219</v>
      </c>
    </row>
    <row r="1081" spans="2:65" s="14" customFormat="1" ht="11.25">
      <c r="B1081" s="165"/>
      <c r="D1081" s="152" t="s">
        <v>228</v>
      </c>
      <c r="E1081" s="166" t="s">
        <v>1</v>
      </c>
      <c r="F1081" s="167" t="s">
        <v>2561</v>
      </c>
      <c r="H1081" s="168">
        <v>2.101</v>
      </c>
      <c r="I1081" s="169"/>
      <c r="L1081" s="165"/>
      <c r="M1081" s="170"/>
      <c r="T1081" s="171"/>
      <c r="AT1081" s="166" t="s">
        <v>228</v>
      </c>
      <c r="AU1081" s="166" t="s">
        <v>96</v>
      </c>
      <c r="AV1081" s="14" t="s">
        <v>96</v>
      </c>
      <c r="AW1081" s="14" t="s">
        <v>42</v>
      </c>
      <c r="AX1081" s="14" t="s">
        <v>87</v>
      </c>
      <c r="AY1081" s="166" t="s">
        <v>219</v>
      </c>
    </row>
    <row r="1082" spans="2:65" s="14" customFormat="1" ht="11.25">
      <c r="B1082" s="165"/>
      <c r="D1082" s="152" t="s">
        <v>228</v>
      </c>
      <c r="E1082" s="166" t="s">
        <v>1</v>
      </c>
      <c r="F1082" s="167" t="s">
        <v>2562</v>
      </c>
      <c r="H1082" s="168">
        <v>1.1379999999999999</v>
      </c>
      <c r="I1082" s="169"/>
      <c r="L1082" s="165"/>
      <c r="M1082" s="170"/>
      <c r="T1082" s="171"/>
      <c r="AT1082" s="166" t="s">
        <v>228</v>
      </c>
      <c r="AU1082" s="166" t="s">
        <v>96</v>
      </c>
      <c r="AV1082" s="14" t="s">
        <v>96</v>
      </c>
      <c r="AW1082" s="14" t="s">
        <v>42</v>
      </c>
      <c r="AX1082" s="14" t="s">
        <v>87</v>
      </c>
      <c r="AY1082" s="166" t="s">
        <v>219</v>
      </c>
    </row>
    <row r="1083" spans="2:65" s="14" customFormat="1" ht="11.25">
      <c r="B1083" s="165"/>
      <c r="D1083" s="152" t="s">
        <v>228</v>
      </c>
      <c r="E1083" s="166" t="s">
        <v>1</v>
      </c>
      <c r="F1083" s="167" t="s">
        <v>2563</v>
      </c>
      <c r="H1083" s="168">
        <v>169.05</v>
      </c>
      <c r="I1083" s="169"/>
      <c r="L1083" s="165"/>
      <c r="M1083" s="170"/>
      <c r="T1083" s="171"/>
      <c r="AT1083" s="166" t="s">
        <v>228</v>
      </c>
      <c r="AU1083" s="166" t="s">
        <v>96</v>
      </c>
      <c r="AV1083" s="14" t="s">
        <v>96</v>
      </c>
      <c r="AW1083" s="14" t="s">
        <v>42</v>
      </c>
      <c r="AX1083" s="14" t="s">
        <v>87</v>
      </c>
      <c r="AY1083" s="166" t="s">
        <v>219</v>
      </c>
    </row>
    <row r="1084" spans="2:65" s="14" customFormat="1" ht="11.25">
      <c r="B1084" s="165"/>
      <c r="D1084" s="152" t="s">
        <v>228</v>
      </c>
      <c r="E1084" s="166" t="s">
        <v>1</v>
      </c>
      <c r="F1084" s="167" t="s">
        <v>2564</v>
      </c>
      <c r="H1084" s="168">
        <v>70.400000000000006</v>
      </c>
      <c r="I1084" s="169"/>
      <c r="L1084" s="165"/>
      <c r="M1084" s="170"/>
      <c r="T1084" s="171"/>
      <c r="AT1084" s="166" t="s">
        <v>228</v>
      </c>
      <c r="AU1084" s="166" t="s">
        <v>96</v>
      </c>
      <c r="AV1084" s="14" t="s">
        <v>96</v>
      </c>
      <c r="AW1084" s="14" t="s">
        <v>42</v>
      </c>
      <c r="AX1084" s="14" t="s">
        <v>87</v>
      </c>
      <c r="AY1084" s="166" t="s">
        <v>219</v>
      </c>
    </row>
    <row r="1085" spans="2:65" s="14" customFormat="1" ht="11.25">
      <c r="B1085" s="165"/>
      <c r="D1085" s="152" t="s">
        <v>228</v>
      </c>
      <c r="E1085" s="166" t="s">
        <v>1</v>
      </c>
      <c r="F1085" s="167" t="s">
        <v>2565</v>
      </c>
      <c r="H1085" s="168">
        <v>34.491999999999997</v>
      </c>
      <c r="I1085" s="169"/>
      <c r="L1085" s="165"/>
      <c r="M1085" s="170"/>
      <c r="T1085" s="171"/>
      <c r="AT1085" s="166" t="s">
        <v>228</v>
      </c>
      <c r="AU1085" s="166" t="s">
        <v>96</v>
      </c>
      <c r="AV1085" s="14" t="s">
        <v>96</v>
      </c>
      <c r="AW1085" s="14" t="s">
        <v>42</v>
      </c>
      <c r="AX1085" s="14" t="s">
        <v>87</v>
      </c>
      <c r="AY1085" s="166" t="s">
        <v>219</v>
      </c>
    </row>
    <row r="1086" spans="2:65" s="15" customFormat="1" ht="11.25">
      <c r="B1086" s="172"/>
      <c r="D1086" s="152" t="s">
        <v>228</v>
      </c>
      <c r="E1086" s="173" t="s">
        <v>1</v>
      </c>
      <c r="F1086" s="174" t="s">
        <v>262</v>
      </c>
      <c r="H1086" s="175">
        <v>277.18099999999998</v>
      </c>
      <c r="I1086" s="176"/>
      <c r="L1086" s="172"/>
      <c r="M1086" s="177"/>
      <c r="T1086" s="178"/>
      <c r="AT1086" s="173" t="s">
        <v>228</v>
      </c>
      <c r="AU1086" s="173" t="s">
        <v>96</v>
      </c>
      <c r="AV1086" s="15" t="s">
        <v>226</v>
      </c>
      <c r="AW1086" s="15" t="s">
        <v>42</v>
      </c>
      <c r="AX1086" s="15" t="s">
        <v>94</v>
      </c>
      <c r="AY1086" s="173" t="s">
        <v>219</v>
      </c>
    </row>
    <row r="1087" spans="2:65" s="1" customFormat="1" ht="16.5" customHeight="1">
      <c r="B1087" s="33"/>
      <c r="C1087" s="138" t="s">
        <v>2566</v>
      </c>
      <c r="D1087" s="138" t="s">
        <v>221</v>
      </c>
      <c r="E1087" s="139" t="s">
        <v>835</v>
      </c>
      <c r="F1087" s="140" t="s">
        <v>836</v>
      </c>
      <c r="G1087" s="141" t="s">
        <v>319</v>
      </c>
      <c r="H1087" s="142">
        <v>31.989000000000001</v>
      </c>
      <c r="I1087" s="143"/>
      <c r="J1087" s="144">
        <f>ROUND(I1087*H1087,2)</f>
        <v>0</v>
      </c>
      <c r="K1087" s="140" t="s">
        <v>254</v>
      </c>
      <c r="L1087" s="33"/>
      <c r="M1087" s="145" t="s">
        <v>1</v>
      </c>
      <c r="N1087" s="146" t="s">
        <v>52</v>
      </c>
      <c r="P1087" s="147">
        <f>O1087*H1087</f>
        <v>0</v>
      </c>
      <c r="Q1087" s="147">
        <v>0</v>
      </c>
      <c r="R1087" s="147">
        <f>Q1087*H1087</f>
        <v>0</v>
      </c>
      <c r="S1087" s="147">
        <v>0</v>
      </c>
      <c r="T1087" s="148">
        <f>S1087*H1087</f>
        <v>0</v>
      </c>
      <c r="AR1087" s="149" t="s">
        <v>226</v>
      </c>
      <c r="AT1087" s="149" t="s">
        <v>221</v>
      </c>
      <c r="AU1087" s="149" t="s">
        <v>96</v>
      </c>
      <c r="AY1087" s="17" t="s">
        <v>219</v>
      </c>
      <c r="BE1087" s="150">
        <f>IF(N1087="základní",J1087,0)</f>
        <v>0</v>
      </c>
      <c r="BF1087" s="150">
        <f>IF(N1087="snížená",J1087,0)</f>
        <v>0</v>
      </c>
      <c r="BG1087" s="150">
        <f>IF(N1087="zákl. přenesená",J1087,0)</f>
        <v>0</v>
      </c>
      <c r="BH1087" s="150">
        <f>IF(N1087="sníž. přenesená",J1087,0)</f>
        <v>0</v>
      </c>
      <c r="BI1087" s="150">
        <f>IF(N1087="nulová",J1087,0)</f>
        <v>0</v>
      </c>
      <c r="BJ1087" s="17" t="s">
        <v>94</v>
      </c>
      <c r="BK1087" s="150">
        <f>ROUND(I1087*H1087,2)</f>
        <v>0</v>
      </c>
      <c r="BL1087" s="17" t="s">
        <v>226</v>
      </c>
      <c r="BM1087" s="149" t="s">
        <v>2567</v>
      </c>
    </row>
    <row r="1088" spans="2:65" s="1" customFormat="1" ht="11.25">
      <c r="B1088" s="33"/>
      <c r="D1088" s="179" t="s">
        <v>256</v>
      </c>
      <c r="F1088" s="180" t="s">
        <v>1110</v>
      </c>
      <c r="I1088" s="181"/>
      <c r="L1088" s="33"/>
      <c r="M1088" s="182"/>
      <c r="T1088" s="57"/>
      <c r="AT1088" s="17" t="s">
        <v>256</v>
      </c>
      <c r="AU1088" s="17" t="s">
        <v>96</v>
      </c>
    </row>
    <row r="1089" spans="2:65" s="14" customFormat="1" ht="11.25">
      <c r="B1089" s="165"/>
      <c r="D1089" s="152" t="s">
        <v>228</v>
      </c>
      <c r="E1089" s="166" t="s">
        <v>1</v>
      </c>
      <c r="F1089" s="167" t="s">
        <v>1572</v>
      </c>
      <c r="H1089" s="168">
        <v>27.878</v>
      </c>
      <c r="I1089" s="169"/>
      <c r="L1089" s="165"/>
      <c r="M1089" s="170"/>
      <c r="T1089" s="171"/>
      <c r="AT1089" s="166" t="s">
        <v>228</v>
      </c>
      <c r="AU1089" s="166" t="s">
        <v>96</v>
      </c>
      <c r="AV1089" s="14" t="s">
        <v>96</v>
      </c>
      <c r="AW1089" s="14" t="s">
        <v>42</v>
      </c>
      <c r="AX1089" s="14" t="s">
        <v>87</v>
      </c>
      <c r="AY1089" s="166" t="s">
        <v>219</v>
      </c>
    </row>
    <row r="1090" spans="2:65" s="14" customFormat="1" ht="11.25">
      <c r="B1090" s="165"/>
      <c r="D1090" s="152" t="s">
        <v>228</v>
      </c>
      <c r="E1090" s="166" t="s">
        <v>1</v>
      </c>
      <c r="F1090" s="167" t="s">
        <v>1580</v>
      </c>
      <c r="H1090" s="168">
        <v>3.9260000000000002</v>
      </c>
      <c r="I1090" s="169"/>
      <c r="L1090" s="165"/>
      <c r="M1090" s="170"/>
      <c r="T1090" s="171"/>
      <c r="AT1090" s="166" t="s">
        <v>228</v>
      </c>
      <c r="AU1090" s="166" t="s">
        <v>96</v>
      </c>
      <c r="AV1090" s="14" t="s">
        <v>96</v>
      </c>
      <c r="AW1090" s="14" t="s">
        <v>42</v>
      </c>
      <c r="AX1090" s="14" t="s">
        <v>87</v>
      </c>
      <c r="AY1090" s="166" t="s">
        <v>219</v>
      </c>
    </row>
    <row r="1091" spans="2:65" s="14" customFormat="1" ht="11.25">
      <c r="B1091" s="165"/>
      <c r="D1091" s="152" t="s">
        <v>228</v>
      </c>
      <c r="E1091" s="166" t="s">
        <v>1</v>
      </c>
      <c r="F1091" s="167" t="s">
        <v>1584</v>
      </c>
      <c r="H1091" s="168">
        <v>0.185</v>
      </c>
      <c r="I1091" s="169"/>
      <c r="L1091" s="165"/>
      <c r="M1091" s="170"/>
      <c r="T1091" s="171"/>
      <c r="AT1091" s="166" t="s">
        <v>228</v>
      </c>
      <c r="AU1091" s="166" t="s">
        <v>96</v>
      </c>
      <c r="AV1091" s="14" t="s">
        <v>96</v>
      </c>
      <c r="AW1091" s="14" t="s">
        <v>42</v>
      </c>
      <c r="AX1091" s="14" t="s">
        <v>87</v>
      </c>
      <c r="AY1091" s="166" t="s">
        <v>219</v>
      </c>
    </row>
    <row r="1092" spans="2:65" s="15" customFormat="1" ht="11.25">
      <c r="B1092" s="172"/>
      <c r="D1092" s="152" t="s">
        <v>228</v>
      </c>
      <c r="E1092" s="173" t="s">
        <v>1</v>
      </c>
      <c r="F1092" s="174" t="s">
        <v>262</v>
      </c>
      <c r="H1092" s="175">
        <v>31.989000000000001</v>
      </c>
      <c r="I1092" s="176"/>
      <c r="L1092" s="172"/>
      <c r="M1092" s="177"/>
      <c r="T1092" s="178"/>
      <c r="AT1092" s="173" t="s">
        <v>228</v>
      </c>
      <c r="AU1092" s="173" t="s">
        <v>96</v>
      </c>
      <c r="AV1092" s="15" t="s">
        <v>226</v>
      </c>
      <c r="AW1092" s="15" t="s">
        <v>42</v>
      </c>
      <c r="AX1092" s="15" t="s">
        <v>94</v>
      </c>
      <c r="AY1092" s="173" t="s">
        <v>219</v>
      </c>
    </row>
    <row r="1093" spans="2:65" s="1" customFormat="1" ht="16.5" customHeight="1">
      <c r="B1093" s="33"/>
      <c r="C1093" s="138" t="s">
        <v>2568</v>
      </c>
      <c r="D1093" s="138" t="s">
        <v>221</v>
      </c>
      <c r="E1093" s="139" t="s">
        <v>839</v>
      </c>
      <c r="F1093" s="140" t="s">
        <v>840</v>
      </c>
      <c r="G1093" s="141" t="s">
        <v>319</v>
      </c>
      <c r="H1093" s="142">
        <v>63.951999999999998</v>
      </c>
      <c r="I1093" s="143"/>
      <c r="J1093" s="144">
        <f>ROUND(I1093*H1093,2)</f>
        <v>0</v>
      </c>
      <c r="K1093" s="140" t="s">
        <v>254</v>
      </c>
      <c r="L1093" s="33"/>
      <c r="M1093" s="145" t="s">
        <v>1</v>
      </c>
      <c r="N1093" s="146" t="s">
        <v>52</v>
      </c>
      <c r="P1093" s="147">
        <f>O1093*H1093</f>
        <v>0</v>
      </c>
      <c r="Q1093" s="147">
        <v>0</v>
      </c>
      <c r="R1093" s="147">
        <f>Q1093*H1093</f>
        <v>0</v>
      </c>
      <c r="S1093" s="147">
        <v>0</v>
      </c>
      <c r="T1093" s="148">
        <f>S1093*H1093</f>
        <v>0</v>
      </c>
      <c r="AR1093" s="149" t="s">
        <v>226</v>
      </c>
      <c r="AT1093" s="149" t="s">
        <v>221</v>
      </c>
      <c r="AU1093" s="149" t="s">
        <v>96</v>
      </c>
      <c r="AY1093" s="17" t="s">
        <v>219</v>
      </c>
      <c r="BE1093" s="150">
        <f>IF(N1093="základní",J1093,0)</f>
        <v>0</v>
      </c>
      <c r="BF1093" s="150">
        <f>IF(N1093="snížená",J1093,0)</f>
        <v>0</v>
      </c>
      <c r="BG1093" s="150">
        <f>IF(N1093="zákl. přenesená",J1093,0)</f>
        <v>0</v>
      </c>
      <c r="BH1093" s="150">
        <f>IF(N1093="sníž. přenesená",J1093,0)</f>
        <v>0</v>
      </c>
      <c r="BI1093" s="150">
        <f>IF(N1093="nulová",J1093,0)</f>
        <v>0</v>
      </c>
      <c r="BJ1093" s="17" t="s">
        <v>94</v>
      </c>
      <c r="BK1093" s="150">
        <f>ROUND(I1093*H1093,2)</f>
        <v>0</v>
      </c>
      <c r="BL1093" s="17" t="s">
        <v>226</v>
      </c>
      <c r="BM1093" s="149" t="s">
        <v>2569</v>
      </c>
    </row>
    <row r="1094" spans="2:65" s="1" customFormat="1" ht="11.25">
      <c r="B1094" s="33"/>
      <c r="D1094" s="179" t="s">
        <v>256</v>
      </c>
      <c r="F1094" s="180" t="s">
        <v>1112</v>
      </c>
      <c r="I1094" s="181"/>
      <c r="L1094" s="33"/>
      <c r="M1094" s="182"/>
      <c r="T1094" s="57"/>
      <c r="AT1094" s="17" t="s">
        <v>256</v>
      </c>
      <c r="AU1094" s="17" t="s">
        <v>96</v>
      </c>
    </row>
    <row r="1095" spans="2:65" s="12" customFormat="1" ht="11.25">
      <c r="B1095" s="151"/>
      <c r="D1095" s="152" t="s">
        <v>228</v>
      </c>
      <c r="E1095" s="153" t="s">
        <v>1</v>
      </c>
      <c r="F1095" s="154" t="s">
        <v>832</v>
      </c>
      <c r="H1095" s="153" t="s">
        <v>1</v>
      </c>
      <c r="I1095" s="155"/>
      <c r="L1095" s="151"/>
      <c r="M1095" s="156"/>
      <c r="T1095" s="157"/>
      <c r="AT1095" s="153" t="s">
        <v>228</v>
      </c>
      <c r="AU1095" s="153" t="s">
        <v>96</v>
      </c>
      <c r="AV1095" s="12" t="s">
        <v>94</v>
      </c>
      <c r="AW1095" s="12" t="s">
        <v>42</v>
      </c>
      <c r="AX1095" s="12" t="s">
        <v>87</v>
      </c>
      <c r="AY1095" s="153" t="s">
        <v>219</v>
      </c>
    </row>
    <row r="1096" spans="2:65" s="14" customFormat="1" ht="11.25">
      <c r="B1096" s="165"/>
      <c r="D1096" s="152" t="s">
        <v>228</v>
      </c>
      <c r="E1096" s="166" t="s">
        <v>1</v>
      </c>
      <c r="F1096" s="167" t="s">
        <v>2570</v>
      </c>
      <c r="H1096" s="168">
        <v>27.878</v>
      </c>
      <c r="I1096" s="169"/>
      <c r="L1096" s="165"/>
      <c r="M1096" s="170"/>
      <c r="T1096" s="171"/>
      <c r="AT1096" s="166" t="s">
        <v>228</v>
      </c>
      <c r="AU1096" s="166" t="s">
        <v>96</v>
      </c>
      <c r="AV1096" s="14" t="s">
        <v>96</v>
      </c>
      <c r="AW1096" s="14" t="s">
        <v>42</v>
      </c>
      <c r="AX1096" s="14" t="s">
        <v>87</v>
      </c>
      <c r="AY1096" s="166" t="s">
        <v>219</v>
      </c>
    </row>
    <row r="1097" spans="2:65" s="12" customFormat="1" ht="11.25">
      <c r="B1097" s="151"/>
      <c r="D1097" s="152" t="s">
        <v>228</v>
      </c>
      <c r="E1097" s="153" t="s">
        <v>1</v>
      </c>
      <c r="F1097" s="154" t="s">
        <v>2571</v>
      </c>
      <c r="H1097" s="153" t="s">
        <v>1</v>
      </c>
      <c r="I1097" s="155"/>
      <c r="L1097" s="151"/>
      <c r="M1097" s="156"/>
      <c r="T1097" s="157"/>
      <c r="AT1097" s="153" t="s">
        <v>228</v>
      </c>
      <c r="AU1097" s="153" t="s">
        <v>96</v>
      </c>
      <c r="AV1097" s="12" t="s">
        <v>94</v>
      </c>
      <c r="AW1097" s="12" t="s">
        <v>42</v>
      </c>
      <c r="AX1097" s="12" t="s">
        <v>87</v>
      </c>
      <c r="AY1097" s="153" t="s">
        <v>219</v>
      </c>
    </row>
    <row r="1098" spans="2:65" s="14" customFormat="1" ht="11.25">
      <c r="B1098" s="165"/>
      <c r="D1098" s="152" t="s">
        <v>228</v>
      </c>
      <c r="E1098" s="166" t="s">
        <v>1</v>
      </c>
      <c r="F1098" s="167" t="s">
        <v>2572</v>
      </c>
      <c r="H1098" s="168">
        <v>35.334000000000003</v>
      </c>
      <c r="I1098" s="169"/>
      <c r="L1098" s="165"/>
      <c r="M1098" s="170"/>
      <c r="T1098" s="171"/>
      <c r="AT1098" s="166" t="s">
        <v>228</v>
      </c>
      <c r="AU1098" s="166" t="s">
        <v>96</v>
      </c>
      <c r="AV1098" s="14" t="s">
        <v>96</v>
      </c>
      <c r="AW1098" s="14" t="s">
        <v>42</v>
      </c>
      <c r="AX1098" s="14" t="s">
        <v>87</v>
      </c>
      <c r="AY1098" s="166" t="s">
        <v>219</v>
      </c>
    </row>
    <row r="1099" spans="2:65" s="12" customFormat="1" ht="11.25">
      <c r="B1099" s="151"/>
      <c r="D1099" s="152" t="s">
        <v>228</v>
      </c>
      <c r="E1099" s="153" t="s">
        <v>1</v>
      </c>
      <c r="F1099" s="154" t="s">
        <v>1125</v>
      </c>
      <c r="H1099" s="153" t="s">
        <v>1</v>
      </c>
      <c r="I1099" s="155"/>
      <c r="L1099" s="151"/>
      <c r="M1099" s="156"/>
      <c r="T1099" s="157"/>
      <c r="AT1099" s="153" t="s">
        <v>228</v>
      </c>
      <c r="AU1099" s="153" t="s">
        <v>96</v>
      </c>
      <c r="AV1099" s="12" t="s">
        <v>94</v>
      </c>
      <c r="AW1099" s="12" t="s">
        <v>42</v>
      </c>
      <c r="AX1099" s="12" t="s">
        <v>87</v>
      </c>
      <c r="AY1099" s="153" t="s">
        <v>219</v>
      </c>
    </row>
    <row r="1100" spans="2:65" s="14" customFormat="1" ht="11.25">
      <c r="B1100" s="165"/>
      <c r="D1100" s="152" t="s">
        <v>228</v>
      </c>
      <c r="E1100" s="166" t="s">
        <v>1</v>
      </c>
      <c r="F1100" s="167" t="s">
        <v>2573</v>
      </c>
      <c r="H1100" s="168">
        <v>0.74</v>
      </c>
      <c r="I1100" s="169"/>
      <c r="L1100" s="165"/>
      <c r="M1100" s="170"/>
      <c r="T1100" s="171"/>
      <c r="AT1100" s="166" t="s">
        <v>228</v>
      </c>
      <c r="AU1100" s="166" t="s">
        <v>96</v>
      </c>
      <c r="AV1100" s="14" t="s">
        <v>96</v>
      </c>
      <c r="AW1100" s="14" t="s">
        <v>42</v>
      </c>
      <c r="AX1100" s="14" t="s">
        <v>87</v>
      </c>
      <c r="AY1100" s="166" t="s">
        <v>219</v>
      </c>
    </row>
    <row r="1101" spans="2:65" s="15" customFormat="1" ht="11.25">
      <c r="B1101" s="172"/>
      <c r="D1101" s="152" t="s">
        <v>228</v>
      </c>
      <c r="E1101" s="173" t="s">
        <v>1</v>
      </c>
      <c r="F1101" s="174" t="s">
        <v>262</v>
      </c>
      <c r="H1101" s="175">
        <v>63.951999999999998</v>
      </c>
      <c r="I1101" s="176"/>
      <c r="L1101" s="172"/>
      <c r="M1101" s="177"/>
      <c r="T1101" s="178"/>
      <c r="AT1101" s="173" t="s">
        <v>228</v>
      </c>
      <c r="AU1101" s="173" t="s">
        <v>96</v>
      </c>
      <c r="AV1101" s="15" t="s">
        <v>226</v>
      </c>
      <c r="AW1101" s="15" t="s">
        <v>42</v>
      </c>
      <c r="AX1101" s="15" t="s">
        <v>94</v>
      </c>
      <c r="AY1101" s="173" t="s">
        <v>219</v>
      </c>
    </row>
    <row r="1102" spans="2:65" s="1" customFormat="1" ht="16.5" customHeight="1">
      <c r="B1102" s="33"/>
      <c r="C1102" s="138" t="s">
        <v>2574</v>
      </c>
      <c r="D1102" s="138" t="s">
        <v>221</v>
      </c>
      <c r="E1102" s="139" t="s">
        <v>844</v>
      </c>
      <c r="F1102" s="140" t="s">
        <v>845</v>
      </c>
      <c r="G1102" s="141" t="s">
        <v>319</v>
      </c>
      <c r="H1102" s="142">
        <v>31.989000000000001</v>
      </c>
      <c r="I1102" s="143"/>
      <c r="J1102" s="144">
        <f>ROUND(I1102*H1102,2)</f>
        <v>0</v>
      </c>
      <c r="K1102" s="140" t="s">
        <v>225</v>
      </c>
      <c r="L1102" s="33"/>
      <c r="M1102" s="145" t="s">
        <v>1</v>
      </c>
      <c r="N1102" s="146" t="s">
        <v>52</v>
      </c>
      <c r="P1102" s="147">
        <f>O1102*H1102</f>
        <v>0</v>
      </c>
      <c r="Q1102" s="147">
        <v>0</v>
      </c>
      <c r="R1102" s="147">
        <f>Q1102*H1102</f>
        <v>0</v>
      </c>
      <c r="S1102" s="147">
        <v>0</v>
      </c>
      <c r="T1102" s="148">
        <f>S1102*H1102</f>
        <v>0</v>
      </c>
      <c r="AR1102" s="149" t="s">
        <v>226</v>
      </c>
      <c r="AT1102" s="149" t="s">
        <v>221</v>
      </c>
      <c r="AU1102" s="149" t="s">
        <v>96</v>
      </c>
      <c r="AY1102" s="17" t="s">
        <v>219</v>
      </c>
      <c r="BE1102" s="150">
        <f>IF(N1102="základní",J1102,0)</f>
        <v>0</v>
      </c>
      <c r="BF1102" s="150">
        <f>IF(N1102="snížená",J1102,0)</f>
        <v>0</v>
      </c>
      <c r="BG1102" s="150">
        <f>IF(N1102="zákl. přenesená",J1102,0)</f>
        <v>0</v>
      </c>
      <c r="BH1102" s="150">
        <f>IF(N1102="sníž. přenesená",J1102,0)</f>
        <v>0</v>
      </c>
      <c r="BI1102" s="150">
        <f>IF(N1102="nulová",J1102,0)</f>
        <v>0</v>
      </c>
      <c r="BJ1102" s="17" t="s">
        <v>94</v>
      </c>
      <c r="BK1102" s="150">
        <f>ROUND(I1102*H1102,2)</f>
        <v>0</v>
      </c>
      <c r="BL1102" s="17" t="s">
        <v>226</v>
      </c>
      <c r="BM1102" s="149" t="s">
        <v>2575</v>
      </c>
    </row>
    <row r="1103" spans="2:65" s="14" customFormat="1" ht="11.25">
      <c r="B1103" s="165"/>
      <c r="D1103" s="152" t="s">
        <v>228</v>
      </c>
      <c r="E1103" s="166" t="s">
        <v>1</v>
      </c>
      <c r="F1103" s="167" t="s">
        <v>1572</v>
      </c>
      <c r="H1103" s="168">
        <v>27.878</v>
      </c>
      <c r="I1103" s="169"/>
      <c r="L1103" s="165"/>
      <c r="M1103" s="170"/>
      <c r="T1103" s="171"/>
      <c r="AT1103" s="166" t="s">
        <v>228</v>
      </c>
      <c r="AU1103" s="166" t="s">
        <v>96</v>
      </c>
      <c r="AV1103" s="14" t="s">
        <v>96</v>
      </c>
      <c r="AW1103" s="14" t="s">
        <v>42</v>
      </c>
      <c r="AX1103" s="14" t="s">
        <v>87</v>
      </c>
      <c r="AY1103" s="166" t="s">
        <v>219</v>
      </c>
    </row>
    <row r="1104" spans="2:65" s="14" customFormat="1" ht="11.25">
      <c r="B1104" s="165"/>
      <c r="D1104" s="152" t="s">
        <v>228</v>
      </c>
      <c r="E1104" s="166" t="s">
        <v>1</v>
      </c>
      <c r="F1104" s="167" t="s">
        <v>1580</v>
      </c>
      <c r="H1104" s="168">
        <v>3.9260000000000002</v>
      </c>
      <c r="I1104" s="169"/>
      <c r="L1104" s="165"/>
      <c r="M1104" s="170"/>
      <c r="T1104" s="171"/>
      <c r="AT1104" s="166" t="s">
        <v>228</v>
      </c>
      <c r="AU1104" s="166" t="s">
        <v>96</v>
      </c>
      <c r="AV1104" s="14" t="s">
        <v>96</v>
      </c>
      <c r="AW1104" s="14" t="s">
        <v>42</v>
      </c>
      <c r="AX1104" s="14" t="s">
        <v>87</v>
      </c>
      <c r="AY1104" s="166" t="s">
        <v>219</v>
      </c>
    </row>
    <row r="1105" spans="2:65" s="14" customFormat="1" ht="11.25">
      <c r="B1105" s="165"/>
      <c r="D1105" s="152" t="s">
        <v>228</v>
      </c>
      <c r="E1105" s="166" t="s">
        <v>1</v>
      </c>
      <c r="F1105" s="167" t="s">
        <v>1584</v>
      </c>
      <c r="H1105" s="168">
        <v>0.185</v>
      </c>
      <c r="I1105" s="169"/>
      <c r="L1105" s="165"/>
      <c r="M1105" s="170"/>
      <c r="T1105" s="171"/>
      <c r="AT1105" s="166" t="s">
        <v>228</v>
      </c>
      <c r="AU1105" s="166" t="s">
        <v>96</v>
      </c>
      <c r="AV1105" s="14" t="s">
        <v>96</v>
      </c>
      <c r="AW1105" s="14" t="s">
        <v>42</v>
      </c>
      <c r="AX1105" s="14" t="s">
        <v>87</v>
      </c>
      <c r="AY1105" s="166" t="s">
        <v>219</v>
      </c>
    </row>
    <row r="1106" spans="2:65" s="15" customFormat="1" ht="11.25">
      <c r="B1106" s="172"/>
      <c r="D1106" s="152" t="s">
        <v>228</v>
      </c>
      <c r="E1106" s="173" t="s">
        <v>1</v>
      </c>
      <c r="F1106" s="174" t="s">
        <v>262</v>
      </c>
      <c r="H1106" s="175">
        <v>31.989000000000001</v>
      </c>
      <c r="I1106" s="176"/>
      <c r="L1106" s="172"/>
      <c r="M1106" s="177"/>
      <c r="T1106" s="178"/>
      <c r="AT1106" s="173" t="s">
        <v>228</v>
      </c>
      <c r="AU1106" s="173" t="s">
        <v>96</v>
      </c>
      <c r="AV1106" s="15" t="s">
        <v>226</v>
      </c>
      <c r="AW1106" s="15" t="s">
        <v>42</v>
      </c>
      <c r="AX1106" s="15" t="s">
        <v>94</v>
      </c>
      <c r="AY1106" s="173" t="s">
        <v>219</v>
      </c>
    </row>
    <row r="1107" spans="2:65" s="1" customFormat="1" ht="16.5" customHeight="1">
      <c r="B1107" s="33"/>
      <c r="C1107" s="138" t="s">
        <v>2576</v>
      </c>
      <c r="D1107" s="138" t="s">
        <v>221</v>
      </c>
      <c r="E1107" s="139" t="s">
        <v>1127</v>
      </c>
      <c r="F1107" s="140" t="s">
        <v>1128</v>
      </c>
      <c r="G1107" s="141" t="s">
        <v>319</v>
      </c>
      <c r="H1107" s="142">
        <v>36.593000000000004</v>
      </c>
      <c r="I1107" s="143"/>
      <c r="J1107" s="144">
        <f>ROUND(I1107*H1107,2)</f>
        <v>0</v>
      </c>
      <c r="K1107" s="140" t="s">
        <v>254</v>
      </c>
      <c r="L1107" s="33"/>
      <c r="M1107" s="145" t="s">
        <v>1</v>
      </c>
      <c r="N1107" s="146" t="s">
        <v>52</v>
      </c>
      <c r="P1107" s="147">
        <f>O1107*H1107</f>
        <v>0</v>
      </c>
      <c r="Q1107" s="147">
        <v>0</v>
      </c>
      <c r="R1107" s="147">
        <f>Q1107*H1107</f>
        <v>0</v>
      </c>
      <c r="S1107" s="147">
        <v>0</v>
      </c>
      <c r="T1107" s="148">
        <f>S1107*H1107</f>
        <v>0</v>
      </c>
      <c r="AR1107" s="149" t="s">
        <v>226</v>
      </c>
      <c r="AT1107" s="149" t="s">
        <v>221</v>
      </c>
      <c r="AU1107" s="149" t="s">
        <v>96</v>
      </c>
      <c r="AY1107" s="17" t="s">
        <v>219</v>
      </c>
      <c r="BE1107" s="150">
        <f>IF(N1107="základní",J1107,0)</f>
        <v>0</v>
      </c>
      <c r="BF1107" s="150">
        <f>IF(N1107="snížená",J1107,0)</f>
        <v>0</v>
      </c>
      <c r="BG1107" s="150">
        <f>IF(N1107="zákl. přenesená",J1107,0)</f>
        <v>0</v>
      </c>
      <c r="BH1107" s="150">
        <f>IF(N1107="sníž. přenesená",J1107,0)</f>
        <v>0</v>
      </c>
      <c r="BI1107" s="150">
        <f>IF(N1107="nulová",J1107,0)</f>
        <v>0</v>
      </c>
      <c r="BJ1107" s="17" t="s">
        <v>94</v>
      </c>
      <c r="BK1107" s="150">
        <f>ROUND(I1107*H1107,2)</f>
        <v>0</v>
      </c>
      <c r="BL1107" s="17" t="s">
        <v>226</v>
      </c>
      <c r="BM1107" s="149" t="s">
        <v>2577</v>
      </c>
    </row>
    <row r="1108" spans="2:65" s="1" customFormat="1" ht="11.25">
      <c r="B1108" s="33"/>
      <c r="D1108" s="179" t="s">
        <v>256</v>
      </c>
      <c r="F1108" s="180" t="s">
        <v>1130</v>
      </c>
      <c r="I1108" s="181"/>
      <c r="L1108" s="33"/>
      <c r="M1108" s="182"/>
      <c r="T1108" s="57"/>
      <c r="AT1108" s="17" t="s">
        <v>256</v>
      </c>
      <c r="AU1108" s="17" t="s">
        <v>96</v>
      </c>
    </row>
    <row r="1109" spans="2:65" s="14" customFormat="1" ht="11.25">
      <c r="B1109" s="165"/>
      <c r="D1109" s="152" t="s">
        <v>228</v>
      </c>
      <c r="E1109" s="166" t="s">
        <v>1</v>
      </c>
      <c r="F1109" s="167" t="s">
        <v>1586</v>
      </c>
      <c r="H1109" s="168">
        <v>2.101</v>
      </c>
      <c r="I1109" s="169"/>
      <c r="L1109" s="165"/>
      <c r="M1109" s="170"/>
      <c r="T1109" s="171"/>
      <c r="AT1109" s="166" t="s">
        <v>228</v>
      </c>
      <c r="AU1109" s="166" t="s">
        <v>96</v>
      </c>
      <c r="AV1109" s="14" t="s">
        <v>96</v>
      </c>
      <c r="AW1109" s="14" t="s">
        <v>42</v>
      </c>
      <c r="AX1109" s="14" t="s">
        <v>87</v>
      </c>
      <c r="AY1109" s="166" t="s">
        <v>219</v>
      </c>
    </row>
    <row r="1110" spans="2:65" s="14" customFormat="1" ht="11.25">
      <c r="B1110" s="165"/>
      <c r="D1110" s="152" t="s">
        <v>228</v>
      </c>
      <c r="E1110" s="166" t="s">
        <v>1</v>
      </c>
      <c r="F1110" s="167" t="s">
        <v>2578</v>
      </c>
      <c r="H1110" s="168">
        <v>0</v>
      </c>
      <c r="I1110" s="169"/>
      <c r="L1110" s="165"/>
      <c r="M1110" s="170"/>
      <c r="T1110" s="171"/>
      <c r="AT1110" s="166" t="s">
        <v>228</v>
      </c>
      <c r="AU1110" s="166" t="s">
        <v>96</v>
      </c>
      <c r="AV1110" s="14" t="s">
        <v>96</v>
      </c>
      <c r="AW1110" s="14" t="s">
        <v>42</v>
      </c>
      <c r="AX1110" s="14" t="s">
        <v>87</v>
      </c>
      <c r="AY1110" s="166" t="s">
        <v>219</v>
      </c>
    </row>
    <row r="1111" spans="2:65" s="14" customFormat="1" ht="11.25">
      <c r="B1111" s="165"/>
      <c r="D1111" s="152" t="s">
        <v>228</v>
      </c>
      <c r="E1111" s="166" t="s">
        <v>1</v>
      </c>
      <c r="F1111" s="167" t="s">
        <v>2579</v>
      </c>
      <c r="H1111" s="168">
        <v>0</v>
      </c>
      <c r="I1111" s="169"/>
      <c r="L1111" s="165"/>
      <c r="M1111" s="170"/>
      <c r="T1111" s="171"/>
      <c r="AT1111" s="166" t="s">
        <v>228</v>
      </c>
      <c r="AU1111" s="166" t="s">
        <v>96</v>
      </c>
      <c r="AV1111" s="14" t="s">
        <v>96</v>
      </c>
      <c r="AW1111" s="14" t="s">
        <v>42</v>
      </c>
      <c r="AX1111" s="14" t="s">
        <v>87</v>
      </c>
      <c r="AY1111" s="166" t="s">
        <v>219</v>
      </c>
    </row>
    <row r="1112" spans="2:65" s="14" customFormat="1" ht="11.25">
      <c r="B1112" s="165"/>
      <c r="D1112" s="152" t="s">
        <v>228</v>
      </c>
      <c r="E1112" s="166" t="s">
        <v>1</v>
      </c>
      <c r="F1112" s="167" t="s">
        <v>1574</v>
      </c>
      <c r="H1112" s="168">
        <v>34.491999999999997</v>
      </c>
      <c r="I1112" s="169"/>
      <c r="L1112" s="165"/>
      <c r="M1112" s="170"/>
      <c r="T1112" s="171"/>
      <c r="AT1112" s="166" t="s">
        <v>228</v>
      </c>
      <c r="AU1112" s="166" t="s">
        <v>96</v>
      </c>
      <c r="AV1112" s="14" t="s">
        <v>96</v>
      </c>
      <c r="AW1112" s="14" t="s">
        <v>42</v>
      </c>
      <c r="AX1112" s="14" t="s">
        <v>87</v>
      </c>
      <c r="AY1112" s="166" t="s">
        <v>219</v>
      </c>
    </row>
    <row r="1113" spans="2:65" s="15" customFormat="1" ht="11.25">
      <c r="B1113" s="172"/>
      <c r="D1113" s="152" t="s">
        <v>228</v>
      </c>
      <c r="E1113" s="173" t="s">
        <v>1</v>
      </c>
      <c r="F1113" s="174" t="s">
        <v>262</v>
      </c>
      <c r="H1113" s="175">
        <v>36.593000000000004</v>
      </c>
      <c r="I1113" s="176"/>
      <c r="L1113" s="172"/>
      <c r="M1113" s="177"/>
      <c r="T1113" s="178"/>
      <c r="AT1113" s="173" t="s">
        <v>228</v>
      </c>
      <c r="AU1113" s="173" t="s">
        <v>96</v>
      </c>
      <c r="AV1113" s="15" t="s">
        <v>226</v>
      </c>
      <c r="AW1113" s="15" t="s">
        <v>42</v>
      </c>
      <c r="AX1113" s="15" t="s">
        <v>94</v>
      </c>
      <c r="AY1113" s="173" t="s">
        <v>219</v>
      </c>
    </row>
    <row r="1114" spans="2:65" s="1" customFormat="1" ht="24.2" customHeight="1">
      <c r="B1114" s="33"/>
      <c r="C1114" s="138" t="s">
        <v>2580</v>
      </c>
      <c r="D1114" s="138" t="s">
        <v>221</v>
      </c>
      <c r="E1114" s="139" t="s">
        <v>1145</v>
      </c>
      <c r="F1114" s="140" t="s">
        <v>1146</v>
      </c>
      <c r="G1114" s="141" t="s">
        <v>319</v>
      </c>
      <c r="H1114" s="142">
        <v>2.101</v>
      </c>
      <c r="I1114" s="143"/>
      <c r="J1114" s="144">
        <f>ROUND(I1114*H1114,2)</f>
        <v>0</v>
      </c>
      <c r="K1114" s="140" t="s">
        <v>225</v>
      </c>
      <c r="L1114" s="33"/>
      <c r="M1114" s="145" t="s">
        <v>1</v>
      </c>
      <c r="N1114" s="146" t="s">
        <v>52</v>
      </c>
      <c r="P1114" s="147">
        <f>O1114*H1114</f>
        <v>0</v>
      </c>
      <c r="Q1114" s="147">
        <v>0</v>
      </c>
      <c r="R1114" s="147">
        <f>Q1114*H1114</f>
        <v>0</v>
      </c>
      <c r="S1114" s="147">
        <v>0</v>
      </c>
      <c r="T1114" s="148">
        <f>S1114*H1114</f>
        <v>0</v>
      </c>
      <c r="AR1114" s="149" t="s">
        <v>226</v>
      </c>
      <c r="AT1114" s="149" t="s">
        <v>221</v>
      </c>
      <c r="AU1114" s="149" t="s">
        <v>96</v>
      </c>
      <c r="AY1114" s="17" t="s">
        <v>219</v>
      </c>
      <c r="BE1114" s="150">
        <f>IF(N1114="základní",J1114,0)</f>
        <v>0</v>
      </c>
      <c r="BF1114" s="150">
        <f>IF(N1114="snížená",J1114,0)</f>
        <v>0</v>
      </c>
      <c r="BG1114" s="150">
        <f>IF(N1114="zákl. přenesená",J1114,0)</f>
        <v>0</v>
      </c>
      <c r="BH1114" s="150">
        <f>IF(N1114="sníž. přenesená",J1114,0)</f>
        <v>0</v>
      </c>
      <c r="BI1114" s="150">
        <f>IF(N1114="nulová",J1114,0)</f>
        <v>0</v>
      </c>
      <c r="BJ1114" s="17" t="s">
        <v>94</v>
      </c>
      <c r="BK1114" s="150">
        <f>ROUND(I1114*H1114,2)</f>
        <v>0</v>
      </c>
      <c r="BL1114" s="17" t="s">
        <v>226</v>
      </c>
      <c r="BM1114" s="149" t="s">
        <v>2581</v>
      </c>
    </row>
    <row r="1115" spans="2:65" s="12" customFormat="1" ht="11.25">
      <c r="B1115" s="151"/>
      <c r="D1115" s="152" t="s">
        <v>228</v>
      </c>
      <c r="E1115" s="153" t="s">
        <v>1</v>
      </c>
      <c r="F1115" s="154" t="s">
        <v>2582</v>
      </c>
      <c r="H1115" s="153" t="s">
        <v>1</v>
      </c>
      <c r="I1115" s="155"/>
      <c r="L1115" s="151"/>
      <c r="M1115" s="156"/>
      <c r="T1115" s="157"/>
      <c r="AT1115" s="153" t="s">
        <v>228</v>
      </c>
      <c r="AU1115" s="153" t="s">
        <v>96</v>
      </c>
      <c r="AV1115" s="12" t="s">
        <v>94</v>
      </c>
      <c r="AW1115" s="12" t="s">
        <v>42</v>
      </c>
      <c r="AX1115" s="12" t="s">
        <v>87</v>
      </c>
      <c r="AY1115" s="153" t="s">
        <v>219</v>
      </c>
    </row>
    <row r="1116" spans="2:65" s="14" customFormat="1" ht="11.25">
      <c r="B1116" s="165"/>
      <c r="D1116" s="152" t="s">
        <v>228</v>
      </c>
      <c r="E1116" s="166" t="s">
        <v>1</v>
      </c>
      <c r="F1116" s="167" t="s">
        <v>2583</v>
      </c>
      <c r="H1116" s="168">
        <v>2.101</v>
      </c>
      <c r="I1116" s="169"/>
      <c r="L1116" s="165"/>
      <c r="M1116" s="170"/>
      <c r="T1116" s="171"/>
      <c r="AT1116" s="166" t="s">
        <v>228</v>
      </c>
      <c r="AU1116" s="166" t="s">
        <v>96</v>
      </c>
      <c r="AV1116" s="14" t="s">
        <v>96</v>
      </c>
      <c r="AW1116" s="14" t="s">
        <v>42</v>
      </c>
      <c r="AX1116" s="14" t="s">
        <v>87</v>
      </c>
      <c r="AY1116" s="166" t="s">
        <v>219</v>
      </c>
    </row>
    <row r="1117" spans="2:65" s="15" customFormat="1" ht="11.25">
      <c r="B1117" s="172"/>
      <c r="D1117" s="152" t="s">
        <v>228</v>
      </c>
      <c r="E1117" s="173" t="s">
        <v>1586</v>
      </c>
      <c r="F1117" s="174" t="s">
        <v>262</v>
      </c>
      <c r="H1117" s="175">
        <v>2.101</v>
      </c>
      <c r="I1117" s="176"/>
      <c r="L1117" s="172"/>
      <c r="M1117" s="177"/>
      <c r="T1117" s="178"/>
      <c r="AT1117" s="173" t="s">
        <v>228</v>
      </c>
      <c r="AU1117" s="173" t="s">
        <v>96</v>
      </c>
      <c r="AV1117" s="15" t="s">
        <v>226</v>
      </c>
      <c r="AW1117" s="15" t="s">
        <v>42</v>
      </c>
      <c r="AX1117" s="15" t="s">
        <v>94</v>
      </c>
      <c r="AY1117" s="173" t="s">
        <v>219</v>
      </c>
    </row>
    <row r="1118" spans="2:65" s="1" customFormat="1" ht="24.2" customHeight="1">
      <c r="B1118" s="33"/>
      <c r="C1118" s="138" t="s">
        <v>2584</v>
      </c>
      <c r="D1118" s="138" t="s">
        <v>221</v>
      </c>
      <c r="E1118" s="139" t="s">
        <v>847</v>
      </c>
      <c r="F1118" s="140" t="s">
        <v>848</v>
      </c>
      <c r="G1118" s="141" t="s">
        <v>319</v>
      </c>
      <c r="H1118" s="142">
        <v>62.37</v>
      </c>
      <c r="I1118" s="143"/>
      <c r="J1118" s="144">
        <f>ROUND(I1118*H1118,2)</f>
        <v>0</v>
      </c>
      <c r="K1118" s="140" t="s">
        <v>225</v>
      </c>
      <c r="L1118" s="33"/>
      <c r="M1118" s="145" t="s">
        <v>1</v>
      </c>
      <c r="N1118" s="146" t="s">
        <v>52</v>
      </c>
      <c r="P1118" s="147">
        <f>O1118*H1118</f>
        <v>0</v>
      </c>
      <c r="Q1118" s="147">
        <v>0</v>
      </c>
      <c r="R1118" s="147">
        <f>Q1118*H1118</f>
        <v>0</v>
      </c>
      <c r="S1118" s="147">
        <v>0</v>
      </c>
      <c r="T1118" s="148">
        <f>S1118*H1118</f>
        <v>0</v>
      </c>
      <c r="AR1118" s="149" t="s">
        <v>226</v>
      </c>
      <c r="AT1118" s="149" t="s">
        <v>221</v>
      </c>
      <c r="AU1118" s="149" t="s">
        <v>96</v>
      </c>
      <c r="AY1118" s="17" t="s">
        <v>219</v>
      </c>
      <c r="BE1118" s="150">
        <f>IF(N1118="základní",J1118,0)</f>
        <v>0</v>
      </c>
      <c r="BF1118" s="150">
        <f>IF(N1118="snížená",J1118,0)</f>
        <v>0</v>
      </c>
      <c r="BG1118" s="150">
        <f>IF(N1118="zákl. přenesená",J1118,0)</f>
        <v>0</v>
      </c>
      <c r="BH1118" s="150">
        <f>IF(N1118="sníž. přenesená",J1118,0)</f>
        <v>0</v>
      </c>
      <c r="BI1118" s="150">
        <f>IF(N1118="nulová",J1118,0)</f>
        <v>0</v>
      </c>
      <c r="BJ1118" s="17" t="s">
        <v>94</v>
      </c>
      <c r="BK1118" s="150">
        <f>ROUND(I1118*H1118,2)</f>
        <v>0</v>
      </c>
      <c r="BL1118" s="17" t="s">
        <v>226</v>
      </c>
      <c r="BM1118" s="149" t="s">
        <v>2585</v>
      </c>
    </row>
    <row r="1119" spans="2:65" s="12" customFormat="1" ht="11.25">
      <c r="B1119" s="151"/>
      <c r="D1119" s="152" t="s">
        <v>228</v>
      </c>
      <c r="E1119" s="153" t="s">
        <v>1</v>
      </c>
      <c r="F1119" s="154" t="s">
        <v>850</v>
      </c>
      <c r="H1119" s="153" t="s">
        <v>1</v>
      </c>
      <c r="I1119" s="155"/>
      <c r="L1119" s="151"/>
      <c r="M1119" s="156"/>
      <c r="T1119" s="157"/>
      <c r="AT1119" s="153" t="s">
        <v>228</v>
      </c>
      <c r="AU1119" s="153" t="s">
        <v>96</v>
      </c>
      <c r="AV1119" s="12" t="s">
        <v>94</v>
      </c>
      <c r="AW1119" s="12" t="s">
        <v>42</v>
      </c>
      <c r="AX1119" s="12" t="s">
        <v>87</v>
      </c>
      <c r="AY1119" s="153" t="s">
        <v>219</v>
      </c>
    </row>
    <row r="1120" spans="2:65" s="14" customFormat="1" ht="11.25">
      <c r="B1120" s="165"/>
      <c r="D1120" s="152" t="s">
        <v>228</v>
      </c>
      <c r="E1120" s="166" t="s">
        <v>1</v>
      </c>
      <c r="F1120" s="167" t="s">
        <v>2586</v>
      </c>
      <c r="H1120" s="168">
        <v>25.42</v>
      </c>
      <c r="I1120" s="169"/>
      <c r="L1120" s="165"/>
      <c r="M1120" s="170"/>
      <c r="T1120" s="171"/>
      <c r="AT1120" s="166" t="s">
        <v>228</v>
      </c>
      <c r="AU1120" s="166" t="s">
        <v>96</v>
      </c>
      <c r="AV1120" s="14" t="s">
        <v>96</v>
      </c>
      <c r="AW1120" s="14" t="s">
        <v>42</v>
      </c>
      <c r="AX1120" s="14" t="s">
        <v>87</v>
      </c>
      <c r="AY1120" s="166" t="s">
        <v>219</v>
      </c>
    </row>
    <row r="1121" spans="2:51" s="14" customFormat="1" ht="11.25">
      <c r="B1121" s="165"/>
      <c r="D1121" s="152" t="s">
        <v>228</v>
      </c>
      <c r="E1121" s="166" t="s">
        <v>1</v>
      </c>
      <c r="F1121" s="167" t="s">
        <v>2587</v>
      </c>
      <c r="H1121" s="168">
        <v>0.6</v>
      </c>
      <c r="I1121" s="169"/>
      <c r="L1121" s="165"/>
      <c r="M1121" s="170"/>
      <c r="T1121" s="171"/>
      <c r="AT1121" s="166" t="s">
        <v>228</v>
      </c>
      <c r="AU1121" s="166" t="s">
        <v>96</v>
      </c>
      <c r="AV1121" s="14" t="s">
        <v>96</v>
      </c>
      <c r="AW1121" s="14" t="s">
        <v>42</v>
      </c>
      <c r="AX1121" s="14" t="s">
        <v>87</v>
      </c>
      <c r="AY1121" s="166" t="s">
        <v>219</v>
      </c>
    </row>
    <row r="1122" spans="2:51" s="14" customFormat="1" ht="11.25">
      <c r="B1122" s="165"/>
      <c r="D1122" s="152" t="s">
        <v>228</v>
      </c>
      <c r="E1122" s="166" t="s">
        <v>1</v>
      </c>
      <c r="F1122" s="167" t="s">
        <v>2588</v>
      </c>
      <c r="H1122" s="168">
        <v>0.47699999999999998</v>
      </c>
      <c r="I1122" s="169"/>
      <c r="L1122" s="165"/>
      <c r="M1122" s="170"/>
      <c r="T1122" s="171"/>
      <c r="AT1122" s="166" t="s">
        <v>228</v>
      </c>
      <c r="AU1122" s="166" t="s">
        <v>96</v>
      </c>
      <c r="AV1122" s="14" t="s">
        <v>96</v>
      </c>
      <c r="AW1122" s="14" t="s">
        <v>42</v>
      </c>
      <c r="AX1122" s="14" t="s">
        <v>87</v>
      </c>
      <c r="AY1122" s="166" t="s">
        <v>219</v>
      </c>
    </row>
    <row r="1123" spans="2:51" s="14" customFormat="1" ht="11.25">
      <c r="B1123" s="165"/>
      <c r="D1123" s="152" t="s">
        <v>228</v>
      </c>
      <c r="E1123" s="166" t="s">
        <v>1</v>
      </c>
      <c r="F1123" s="167" t="s">
        <v>2589</v>
      </c>
      <c r="H1123" s="168">
        <v>0.95399999999999996</v>
      </c>
      <c r="I1123" s="169"/>
      <c r="L1123" s="165"/>
      <c r="M1123" s="170"/>
      <c r="T1123" s="171"/>
      <c r="AT1123" s="166" t="s">
        <v>228</v>
      </c>
      <c r="AU1123" s="166" t="s">
        <v>96</v>
      </c>
      <c r="AV1123" s="14" t="s">
        <v>96</v>
      </c>
      <c r="AW1123" s="14" t="s">
        <v>42</v>
      </c>
      <c r="AX1123" s="14" t="s">
        <v>87</v>
      </c>
      <c r="AY1123" s="166" t="s">
        <v>219</v>
      </c>
    </row>
    <row r="1124" spans="2:51" s="14" customFormat="1" ht="11.25">
      <c r="B1124" s="165"/>
      <c r="D1124" s="152" t="s">
        <v>228</v>
      </c>
      <c r="E1124" s="166" t="s">
        <v>1</v>
      </c>
      <c r="F1124" s="167" t="s">
        <v>2590</v>
      </c>
      <c r="H1124" s="168">
        <v>0.17899999999999999</v>
      </c>
      <c r="I1124" s="169"/>
      <c r="L1124" s="165"/>
      <c r="M1124" s="170"/>
      <c r="T1124" s="171"/>
      <c r="AT1124" s="166" t="s">
        <v>228</v>
      </c>
      <c r="AU1124" s="166" t="s">
        <v>96</v>
      </c>
      <c r="AV1124" s="14" t="s">
        <v>96</v>
      </c>
      <c r="AW1124" s="14" t="s">
        <v>42</v>
      </c>
      <c r="AX1124" s="14" t="s">
        <v>87</v>
      </c>
      <c r="AY1124" s="166" t="s">
        <v>219</v>
      </c>
    </row>
    <row r="1125" spans="2:51" s="14" customFormat="1" ht="11.25">
      <c r="B1125" s="165"/>
      <c r="D1125" s="152" t="s">
        <v>228</v>
      </c>
      <c r="E1125" s="166" t="s">
        <v>1</v>
      </c>
      <c r="F1125" s="167" t="s">
        <v>2591</v>
      </c>
      <c r="H1125" s="168">
        <v>0.248</v>
      </c>
      <c r="I1125" s="169"/>
      <c r="L1125" s="165"/>
      <c r="M1125" s="170"/>
      <c r="T1125" s="171"/>
      <c r="AT1125" s="166" t="s">
        <v>228</v>
      </c>
      <c r="AU1125" s="166" t="s">
        <v>96</v>
      </c>
      <c r="AV1125" s="14" t="s">
        <v>96</v>
      </c>
      <c r="AW1125" s="14" t="s">
        <v>42</v>
      </c>
      <c r="AX1125" s="14" t="s">
        <v>87</v>
      </c>
      <c r="AY1125" s="166" t="s">
        <v>219</v>
      </c>
    </row>
    <row r="1126" spans="2:51" s="13" customFormat="1" ht="11.25">
      <c r="B1126" s="158"/>
      <c r="D1126" s="152" t="s">
        <v>228</v>
      </c>
      <c r="E1126" s="159" t="s">
        <v>1572</v>
      </c>
      <c r="F1126" s="160" t="s">
        <v>242</v>
      </c>
      <c r="H1126" s="161">
        <v>27.878</v>
      </c>
      <c r="I1126" s="162"/>
      <c r="L1126" s="158"/>
      <c r="M1126" s="163"/>
      <c r="T1126" s="164"/>
      <c r="AT1126" s="159" t="s">
        <v>228</v>
      </c>
      <c r="AU1126" s="159" t="s">
        <v>96</v>
      </c>
      <c r="AV1126" s="13" t="s">
        <v>236</v>
      </c>
      <c r="AW1126" s="13" t="s">
        <v>42</v>
      </c>
      <c r="AX1126" s="13" t="s">
        <v>87</v>
      </c>
      <c r="AY1126" s="159" t="s">
        <v>219</v>
      </c>
    </row>
    <row r="1127" spans="2:51" s="12" customFormat="1" ht="11.25">
      <c r="B1127" s="151"/>
      <c r="D1127" s="152" t="s">
        <v>228</v>
      </c>
      <c r="E1127" s="153" t="s">
        <v>1</v>
      </c>
      <c r="F1127" s="154" t="s">
        <v>853</v>
      </c>
      <c r="H1127" s="153" t="s">
        <v>1</v>
      </c>
      <c r="I1127" s="155"/>
      <c r="L1127" s="151"/>
      <c r="M1127" s="156"/>
      <c r="T1127" s="157"/>
      <c r="AT1127" s="153" t="s">
        <v>228</v>
      </c>
      <c r="AU1127" s="153" t="s">
        <v>96</v>
      </c>
      <c r="AV1127" s="12" t="s">
        <v>94</v>
      </c>
      <c r="AW1127" s="12" t="s">
        <v>42</v>
      </c>
      <c r="AX1127" s="12" t="s">
        <v>87</v>
      </c>
      <c r="AY1127" s="153" t="s">
        <v>219</v>
      </c>
    </row>
    <row r="1128" spans="2:51" s="14" customFormat="1" ht="11.25">
      <c r="B1128" s="165"/>
      <c r="D1128" s="152" t="s">
        <v>228</v>
      </c>
      <c r="E1128" s="166" t="s">
        <v>1</v>
      </c>
      <c r="F1128" s="167" t="s">
        <v>2592</v>
      </c>
      <c r="H1128" s="168">
        <v>8.64</v>
      </c>
      <c r="I1128" s="169"/>
      <c r="L1128" s="165"/>
      <c r="M1128" s="170"/>
      <c r="T1128" s="171"/>
      <c r="AT1128" s="166" t="s">
        <v>228</v>
      </c>
      <c r="AU1128" s="166" t="s">
        <v>96</v>
      </c>
      <c r="AV1128" s="14" t="s">
        <v>96</v>
      </c>
      <c r="AW1128" s="14" t="s">
        <v>42</v>
      </c>
      <c r="AX1128" s="14" t="s">
        <v>87</v>
      </c>
      <c r="AY1128" s="166" t="s">
        <v>219</v>
      </c>
    </row>
    <row r="1129" spans="2:51" s="14" customFormat="1" ht="11.25">
      <c r="B1129" s="165"/>
      <c r="D1129" s="152" t="s">
        <v>228</v>
      </c>
      <c r="E1129" s="166" t="s">
        <v>1</v>
      </c>
      <c r="F1129" s="167" t="s">
        <v>2593</v>
      </c>
      <c r="H1129" s="168">
        <v>15.93</v>
      </c>
      <c r="I1129" s="169"/>
      <c r="L1129" s="165"/>
      <c r="M1129" s="170"/>
      <c r="T1129" s="171"/>
      <c r="AT1129" s="166" t="s">
        <v>228</v>
      </c>
      <c r="AU1129" s="166" t="s">
        <v>96</v>
      </c>
      <c r="AV1129" s="14" t="s">
        <v>96</v>
      </c>
      <c r="AW1129" s="14" t="s">
        <v>42</v>
      </c>
      <c r="AX1129" s="14" t="s">
        <v>87</v>
      </c>
      <c r="AY1129" s="166" t="s">
        <v>219</v>
      </c>
    </row>
    <row r="1130" spans="2:51" s="14" customFormat="1" ht="11.25">
      <c r="B1130" s="165"/>
      <c r="D1130" s="152" t="s">
        <v>228</v>
      </c>
      <c r="E1130" s="166" t="s">
        <v>1</v>
      </c>
      <c r="F1130" s="167" t="s">
        <v>2594</v>
      </c>
      <c r="H1130" s="168">
        <v>6.7889999999999997</v>
      </c>
      <c r="I1130" s="169"/>
      <c r="L1130" s="165"/>
      <c r="M1130" s="170"/>
      <c r="T1130" s="171"/>
      <c r="AT1130" s="166" t="s">
        <v>228</v>
      </c>
      <c r="AU1130" s="166" t="s">
        <v>96</v>
      </c>
      <c r="AV1130" s="14" t="s">
        <v>96</v>
      </c>
      <c r="AW1130" s="14" t="s">
        <v>42</v>
      </c>
      <c r="AX1130" s="14" t="s">
        <v>87</v>
      </c>
      <c r="AY1130" s="166" t="s">
        <v>219</v>
      </c>
    </row>
    <row r="1131" spans="2:51" s="14" customFormat="1" ht="11.25">
      <c r="B1131" s="165"/>
      <c r="D1131" s="152" t="s">
        <v>228</v>
      </c>
      <c r="E1131" s="166" t="s">
        <v>1</v>
      </c>
      <c r="F1131" s="167" t="s">
        <v>2595</v>
      </c>
      <c r="H1131" s="168">
        <v>3.048</v>
      </c>
      <c r="I1131" s="169"/>
      <c r="L1131" s="165"/>
      <c r="M1131" s="170"/>
      <c r="T1131" s="171"/>
      <c r="AT1131" s="166" t="s">
        <v>228</v>
      </c>
      <c r="AU1131" s="166" t="s">
        <v>96</v>
      </c>
      <c r="AV1131" s="14" t="s">
        <v>96</v>
      </c>
      <c r="AW1131" s="14" t="s">
        <v>42</v>
      </c>
      <c r="AX1131" s="14" t="s">
        <v>87</v>
      </c>
      <c r="AY1131" s="166" t="s">
        <v>219</v>
      </c>
    </row>
    <row r="1132" spans="2:51" s="12" customFormat="1" ht="11.25">
      <c r="B1132" s="151"/>
      <c r="D1132" s="152" t="s">
        <v>228</v>
      </c>
      <c r="E1132" s="153" t="s">
        <v>1</v>
      </c>
      <c r="F1132" s="154" t="s">
        <v>2596</v>
      </c>
      <c r="H1132" s="153" t="s">
        <v>1</v>
      </c>
      <c r="I1132" s="155"/>
      <c r="L1132" s="151"/>
      <c r="M1132" s="156"/>
      <c r="T1132" s="157"/>
      <c r="AT1132" s="153" t="s">
        <v>228</v>
      </c>
      <c r="AU1132" s="153" t="s">
        <v>96</v>
      </c>
      <c r="AV1132" s="12" t="s">
        <v>94</v>
      </c>
      <c r="AW1132" s="12" t="s">
        <v>42</v>
      </c>
      <c r="AX1132" s="12" t="s">
        <v>87</v>
      </c>
      <c r="AY1132" s="153" t="s">
        <v>219</v>
      </c>
    </row>
    <row r="1133" spans="2:51" s="14" customFormat="1" ht="11.25">
      <c r="B1133" s="165"/>
      <c r="D1133" s="152" t="s">
        <v>228</v>
      </c>
      <c r="E1133" s="166" t="s">
        <v>1</v>
      </c>
      <c r="F1133" s="167" t="s">
        <v>2597</v>
      </c>
      <c r="H1133" s="168">
        <v>2.1859999999999999</v>
      </c>
      <c r="I1133" s="169"/>
      <c r="L1133" s="165"/>
      <c r="M1133" s="170"/>
      <c r="T1133" s="171"/>
      <c r="AT1133" s="166" t="s">
        <v>228</v>
      </c>
      <c r="AU1133" s="166" t="s">
        <v>96</v>
      </c>
      <c r="AV1133" s="14" t="s">
        <v>96</v>
      </c>
      <c r="AW1133" s="14" t="s">
        <v>42</v>
      </c>
      <c r="AX1133" s="14" t="s">
        <v>87</v>
      </c>
      <c r="AY1133" s="166" t="s">
        <v>219</v>
      </c>
    </row>
    <row r="1134" spans="2:51" s="14" customFormat="1" ht="11.25">
      <c r="B1134" s="165"/>
      <c r="D1134" s="152" t="s">
        <v>228</v>
      </c>
      <c r="E1134" s="166" t="s">
        <v>1</v>
      </c>
      <c r="F1134" s="167" t="s">
        <v>2598</v>
      </c>
      <c r="H1134" s="168">
        <v>-2.101</v>
      </c>
      <c r="I1134" s="169"/>
      <c r="L1134" s="165"/>
      <c r="M1134" s="170"/>
      <c r="T1134" s="171"/>
      <c r="AT1134" s="166" t="s">
        <v>228</v>
      </c>
      <c r="AU1134" s="166" t="s">
        <v>96</v>
      </c>
      <c r="AV1134" s="14" t="s">
        <v>96</v>
      </c>
      <c r="AW1134" s="14" t="s">
        <v>42</v>
      </c>
      <c r="AX1134" s="14" t="s">
        <v>87</v>
      </c>
      <c r="AY1134" s="166" t="s">
        <v>219</v>
      </c>
    </row>
    <row r="1135" spans="2:51" s="13" customFormat="1" ht="11.25">
      <c r="B1135" s="158"/>
      <c r="D1135" s="152" t="s">
        <v>228</v>
      </c>
      <c r="E1135" s="159" t="s">
        <v>1574</v>
      </c>
      <c r="F1135" s="160" t="s">
        <v>242</v>
      </c>
      <c r="H1135" s="161">
        <v>34.491999999999997</v>
      </c>
      <c r="I1135" s="162"/>
      <c r="L1135" s="158"/>
      <c r="M1135" s="163"/>
      <c r="T1135" s="164"/>
      <c r="AT1135" s="159" t="s">
        <v>228</v>
      </c>
      <c r="AU1135" s="159" t="s">
        <v>96</v>
      </c>
      <c r="AV1135" s="13" t="s">
        <v>236</v>
      </c>
      <c r="AW1135" s="13" t="s">
        <v>42</v>
      </c>
      <c r="AX1135" s="13" t="s">
        <v>87</v>
      </c>
      <c r="AY1135" s="159" t="s">
        <v>219</v>
      </c>
    </row>
    <row r="1136" spans="2:51" s="15" customFormat="1" ht="11.25">
      <c r="B1136" s="172"/>
      <c r="D1136" s="152" t="s">
        <v>228</v>
      </c>
      <c r="E1136" s="173" t="s">
        <v>1</v>
      </c>
      <c r="F1136" s="174" t="s">
        <v>262</v>
      </c>
      <c r="H1136" s="175">
        <v>62.37</v>
      </c>
      <c r="I1136" s="176"/>
      <c r="L1136" s="172"/>
      <c r="M1136" s="177"/>
      <c r="T1136" s="178"/>
      <c r="AT1136" s="173" t="s">
        <v>228</v>
      </c>
      <c r="AU1136" s="173" t="s">
        <v>96</v>
      </c>
      <c r="AV1136" s="15" t="s">
        <v>226</v>
      </c>
      <c r="AW1136" s="15" t="s">
        <v>42</v>
      </c>
      <c r="AX1136" s="15" t="s">
        <v>94</v>
      </c>
      <c r="AY1136" s="173" t="s">
        <v>219</v>
      </c>
    </row>
    <row r="1137" spans="2:65" s="1" customFormat="1" ht="24.2" customHeight="1">
      <c r="B1137" s="33"/>
      <c r="C1137" s="138" t="s">
        <v>1172</v>
      </c>
      <c r="D1137" s="138" t="s">
        <v>221</v>
      </c>
      <c r="E1137" s="139" t="s">
        <v>2599</v>
      </c>
      <c r="F1137" s="140" t="s">
        <v>2600</v>
      </c>
      <c r="G1137" s="141" t="s">
        <v>319</v>
      </c>
      <c r="H1137" s="142">
        <v>1.1379999999999999</v>
      </c>
      <c r="I1137" s="143"/>
      <c r="J1137" s="144">
        <f>ROUND(I1137*H1137,2)</f>
        <v>0</v>
      </c>
      <c r="K1137" s="140" t="s">
        <v>225</v>
      </c>
      <c r="L1137" s="33"/>
      <c r="M1137" s="145" t="s">
        <v>1</v>
      </c>
      <c r="N1137" s="146" t="s">
        <v>52</v>
      </c>
      <c r="P1137" s="147">
        <f>O1137*H1137</f>
        <v>0</v>
      </c>
      <c r="Q1137" s="147">
        <v>0</v>
      </c>
      <c r="R1137" s="147">
        <f>Q1137*H1137</f>
        <v>0</v>
      </c>
      <c r="S1137" s="147">
        <v>0</v>
      </c>
      <c r="T1137" s="148">
        <f>S1137*H1137</f>
        <v>0</v>
      </c>
      <c r="AR1137" s="149" t="s">
        <v>226</v>
      </c>
      <c r="AT1137" s="149" t="s">
        <v>221</v>
      </c>
      <c r="AU1137" s="149" t="s">
        <v>96</v>
      </c>
      <c r="AY1137" s="17" t="s">
        <v>219</v>
      </c>
      <c r="BE1137" s="150">
        <f>IF(N1137="základní",J1137,0)</f>
        <v>0</v>
      </c>
      <c r="BF1137" s="150">
        <f>IF(N1137="snížená",J1137,0)</f>
        <v>0</v>
      </c>
      <c r="BG1137" s="150">
        <f>IF(N1137="zákl. přenesená",J1137,0)</f>
        <v>0</v>
      </c>
      <c r="BH1137" s="150">
        <f>IF(N1137="sníž. přenesená",J1137,0)</f>
        <v>0</v>
      </c>
      <c r="BI1137" s="150">
        <f>IF(N1137="nulová",J1137,0)</f>
        <v>0</v>
      </c>
      <c r="BJ1137" s="17" t="s">
        <v>94</v>
      </c>
      <c r="BK1137" s="150">
        <f>ROUND(I1137*H1137,2)</f>
        <v>0</v>
      </c>
      <c r="BL1137" s="17" t="s">
        <v>226</v>
      </c>
      <c r="BM1137" s="149" t="s">
        <v>2601</v>
      </c>
    </row>
    <row r="1138" spans="2:65" s="14" customFormat="1" ht="11.25">
      <c r="B1138" s="165"/>
      <c r="D1138" s="152" t="s">
        <v>228</v>
      </c>
      <c r="E1138" s="166" t="s">
        <v>1</v>
      </c>
      <c r="F1138" s="167" t="s">
        <v>2602</v>
      </c>
      <c r="H1138" s="168">
        <v>318.86900000000003</v>
      </c>
      <c r="I1138" s="169"/>
      <c r="L1138" s="165"/>
      <c r="M1138" s="170"/>
      <c r="T1138" s="171"/>
      <c r="AT1138" s="166" t="s">
        <v>228</v>
      </c>
      <c r="AU1138" s="166" t="s">
        <v>96</v>
      </c>
      <c r="AV1138" s="14" t="s">
        <v>96</v>
      </c>
      <c r="AW1138" s="14" t="s">
        <v>42</v>
      </c>
      <c r="AX1138" s="14" t="s">
        <v>87</v>
      </c>
      <c r="AY1138" s="166" t="s">
        <v>219</v>
      </c>
    </row>
    <row r="1139" spans="2:65" s="13" customFormat="1" ht="11.25">
      <c r="B1139" s="158"/>
      <c r="D1139" s="152" t="s">
        <v>228</v>
      </c>
      <c r="E1139" s="159" t="s">
        <v>1</v>
      </c>
      <c r="F1139" s="160" t="s">
        <v>862</v>
      </c>
      <c r="H1139" s="161">
        <v>318.86900000000003</v>
      </c>
      <c r="I1139" s="162"/>
      <c r="L1139" s="158"/>
      <c r="M1139" s="163"/>
      <c r="T1139" s="164"/>
      <c r="AT1139" s="159" t="s">
        <v>228</v>
      </c>
      <c r="AU1139" s="159" t="s">
        <v>96</v>
      </c>
      <c r="AV1139" s="13" t="s">
        <v>236</v>
      </c>
      <c r="AW1139" s="13" t="s">
        <v>42</v>
      </c>
      <c r="AX1139" s="13" t="s">
        <v>87</v>
      </c>
      <c r="AY1139" s="159" t="s">
        <v>219</v>
      </c>
    </row>
    <row r="1140" spans="2:65" s="12" customFormat="1" ht="11.25">
      <c r="B1140" s="151"/>
      <c r="D1140" s="152" t="s">
        <v>228</v>
      </c>
      <c r="E1140" s="153" t="s">
        <v>1</v>
      </c>
      <c r="F1140" s="154" t="s">
        <v>863</v>
      </c>
      <c r="H1140" s="153" t="s">
        <v>1</v>
      </c>
      <c r="I1140" s="155"/>
      <c r="L1140" s="151"/>
      <c r="M1140" s="156"/>
      <c r="T1140" s="157"/>
      <c r="AT1140" s="153" t="s">
        <v>228</v>
      </c>
      <c r="AU1140" s="153" t="s">
        <v>96</v>
      </c>
      <c r="AV1140" s="12" t="s">
        <v>94</v>
      </c>
      <c r="AW1140" s="12" t="s">
        <v>42</v>
      </c>
      <c r="AX1140" s="12" t="s">
        <v>87</v>
      </c>
      <c r="AY1140" s="153" t="s">
        <v>219</v>
      </c>
    </row>
    <row r="1141" spans="2:65" s="14" customFormat="1" ht="11.25">
      <c r="B1141" s="165"/>
      <c r="D1141" s="152" t="s">
        <v>228</v>
      </c>
      <c r="E1141" s="166" t="s">
        <v>1</v>
      </c>
      <c r="F1141" s="167" t="s">
        <v>2603</v>
      </c>
      <c r="H1141" s="168">
        <v>-5.4</v>
      </c>
      <c r="I1141" s="169"/>
      <c r="L1141" s="165"/>
      <c r="M1141" s="170"/>
      <c r="T1141" s="171"/>
      <c r="AT1141" s="166" t="s">
        <v>228</v>
      </c>
      <c r="AU1141" s="166" t="s">
        <v>96</v>
      </c>
      <c r="AV1141" s="14" t="s">
        <v>96</v>
      </c>
      <c r="AW1141" s="14" t="s">
        <v>42</v>
      </c>
      <c r="AX1141" s="14" t="s">
        <v>87</v>
      </c>
      <c r="AY1141" s="166" t="s">
        <v>219</v>
      </c>
    </row>
    <row r="1142" spans="2:65" s="14" customFormat="1" ht="11.25">
      <c r="B1142" s="165"/>
      <c r="D1142" s="152" t="s">
        <v>228</v>
      </c>
      <c r="E1142" s="166" t="s">
        <v>1</v>
      </c>
      <c r="F1142" s="167" t="s">
        <v>2604</v>
      </c>
      <c r="H1142" s="168">
        <v>-4.2930000000000001</v>
      </c>
      <c r="I1142" s="169"/>
      <c r="L1142" s="165"/>
      <c r="M1142" s="170"/>
      <c r="T1142" s="171"/>
      <c r="AT1142" s="166" t="s">
        <v>228</v>
      </c>
      <c r="AU1142" s="166" t="s">
        <v>96</v>
      </c>
      <c r="AV1142" s="14" t="s">
        <v>96</v>
      </c>
      <c r="AW1142" s="14" t="s">
        <v>42</v>
      </c>
      <c r="AX1142" s="14" t="s">
        <v>87</v>
      </c>
      <c r="AY1142" s="166" t="s">
        <v>219</v>
      </c>
    </row>
    <row r="1143" spans="2:65" s="14" customFormat="1" ht="11.25">
      <c r="B1143" s="165"/>
      <c r="D1143" s="152" t="s">
        <v>228</v>
      </c>
      <c r="E1143" s="166" t="s">
        <v>1</v>
      </c>
      <c r="F1143" s="167" t="s">
        <v>2605</v>
      </c>
      <c r="H1143" s="168">
        <v>-6.0000000000000001E-3</v>
      </c>
      <c r="I1143" s="169"/>
      <c r="L1143" s="165"/>
      <c r="M1143" s="170"/>
      <c r="T1143" s="171"/>
      <c r="AT1143" s="166" t="s">
        <v>228</v>
      </c>
      <c r="AU1143" s="166" t="s">
        <v>96</v>
      </c>
      <c r="AV1143" s="14" t="s">
        <v>96</v>
      </c>
      <c r="AW1143" s="14" t="s">
        <v>42</v>
      </c>
      <c r="AX1143" s="14" t="s">
        <v>87</v>
      </c>
      <c r="AY1143" s="166" t="s">
        <v>219</v>
      </c>
    </row>
    <row r="1144" spans="2:65" s="13" customFormat="1" ht="11.25">
      <c r="B1144" s="158"/>
      <c r="D1144" s="152" t="s">
        <v>228</v>
      </c>
      <c r="E1144" s="159" t="s">
        <v>1</v>
      </c>
      <c r="F1144" s="160" t="s">
        <v>865</v>
      </c>
      <c r="H1144" s="161">
        <v>-9.6989999999999998</v>
      </c>
      <c r="I1144" s="162"/>
      <c r="L1144" s="158"/>
      <c r="M1144" s="163"/>
      <c r="T1144" s="164"/>
      <c r="AT1144" s="159" t="s">
        <v>228</v>
      </c>
      <c r="AU1144" s="159" t="s">
        <v>96</v>
      </c>
      <c r="AV1144" s="13" t="s">
        <v>236</v>
      </c>
      <c r="AW1144" s="13" t="s">
        <v>42</v>
      </c>
      <c r="AX1144" s="13" t="s">
        <v>87</v>
      </c>
      <c r="AY1144" s="159" t="s">
        <v>219</v>
      </c>
    </row>
    <row r="1145" spans="2:65" s="12" customFormat="1" ht="11.25">
      <c r="B1145" s="151"/>
      <c r="D1145" s="152" t="s">
        <v>228</v>
      </c>
      <c r="E1145" s="153" t="s">
        <v>1</v>
      </c>
      <c r="F1145" s="154" t="s">
        <v>866</v>
      </c>
      <c r="H1145" s="153" t="s">
        <v>1</v>
      </c>
      <c r="I1145" s="155"/>
      <c r="L1145" s="151"/>
      <c r="M1145" s="156"/>
      <c r="T1145" s="157"/>
      <c r="AT1145" s="153" t="s">
        <v>228</v>
      </c>
      <c r="AU1145" s="153" t="s">
        <v>96</v>
      </c>
      <c r="AV1145" s="12" t="s">
        <v>94</v>
      </c>
      <c r="AW1145" s="12" t="s">
        <v>42</v>
      </c>
      <c r="AX1145" s="12" t="s">
        <v>87</v>
      </c>
      <c r="AY1145" s="153" t="s">
        <v>219</v>
      </c>
    </row>
    <row r="1146" spans="2:65" s="14" customFormat="1" ht="11.25">
      <c r="B1146" s="165"/>
      <c r="D1146" s="152" t="s">
        <v>228</v>
      </c>
      <c r="E1146" s="166" t="s">
        <v>1</v>
      </c>
      <c r="F1146" s="167" t="s">
        <v>2598</v>
      </c>
      <c r="H1146" s="168">
        <v>-2.101</v>
      </c>
      <c r="I1146" s="169"/>
      <c r="L1146" s="165"/>
      <c r="M1146" s="170"/>
      <c r="T1146" s="171"/>
      <c r="AT1146" s="166" t="s">
        <v>228</v>
      </c>
      <c r="AU1146" s="166" t="s">
        <v>96</v>
      </c>
      <c r="AV1146" s="14" t="s">
        <v>96</v>
      </c>
      <c r="AW1146" s="14" t="s">
        <v>42</v>
      </c>
      <c r="AX1146" s="14" t="s">
        <v>87</v>
      </c>
      <c r="AY1146" s="166" t="s">
        <v>219</v>
      </c>
    </row>
    <row r="1147" spans="2:65" s="14" customFormat="1" ht="11.25">
      <c r="B1147" s="165"/>
      <c r="D1147" s="152" t="s">
        <v>228</v>
      </c>
      <c r="E1147" s="166" t="s">
        <v>1</v>
      </c>
      <c r="F1147" s="167" t="s">
        <v>2606</v>
      </c>
      <c r="H1147" s="168">
        <v>-27.878</v>
      </c>
      <c r="I1147" s="169"/>
      <c r="L1147" s="165"/>
      <c r="M1147" s="170"/>
      <c r="T1147" s="171"/>
      <c r="AT1147" s="166" t="s">
        <v>228</v>
      </c>
      <c r="AU1147" s="166" t="s">
        <v>96</v>
      </c>
      <c r="AV1147" s="14" t="s">
        <v>96</v>
      </c>
      <c r="AW1147" s="14" t="s">
        <v>42</v>
      </c>
      <c r="AX1147" s="14" t="s">
        <v>87</v>
      </c>
      <c r="AY1147" s="166" t="s">
        <v>219</v>
      </c>
    </row>
    <row r="1148" spans="2:65" s="14" customFormat="1" ht="11.25">
      <c r="B1148" s="165"/>
      <c r="D1148" s="152" t="s">
        <v>228</v>
      </c>
      <c r="E1148" s="166" t="s">
        <v>1</v>
      </c>
      <c r="F1148" s="167" t="s">
        <v>2607</v>
      </c>
      <c r="H1148" s="168">
        <v>-34.491999999999997</v>
      </c>
      <c r="I1148" s="169"/>
      <c r="L1148" s="165"/>
      <c r="M1148" s="170"/>
      <c r="T1148" s="171"/>
      <c r="AT1148" s="166" t="s">
        <v>228</v>
      </c>
      <c r="AU1148" s="166" t="s">
        <v>96</v>
      </c>
      <c r="AV1148" s="14" t="s">
        <v>96</v>
      </c>
      <c r="AW1148" s="14" t="s">
        <v>42</v>
      </c>
      <c r="AX1148" s="14" t="s">
        <v>87</v>
      </c>
      <c r="AY1148" s="166" t="s">
        <v>219</v>
      </c>
    </row>
    <row r="1149" spans="2:65" s="14" customFormat="1" ht="11.25">
      <c r="B1149" s="165"/>
      <c r="D1149" s="152" t="s">
        <v>228</v>
      </c>
      <c r="E1149" s="166" t="s">
        <v>1</v>
      </c>
      <c r="F1149" s="167" t="s">
        <v>2608</v>
      </c>
      <c r="H1149" s="168">
        <v>-169.05</v>
      </c>
      <c r="I1149" s="169"/>
      <c r="L1149" s="165"/>
      <c r="M1149" s="170"/>
      <c r="T1149" s="171"/>
      <c r="AT1149" s="166" t="s">
        <v>228</v>
      </c>
      <c r="AU1149" s="166" t="s">
        <v>96</v>
      </c>
      <c r="AV1149" s="14" t="s">
        <v>96</v>
      </c>
      <c r="AW1149" s="14" t="s">
        <v>42</v>
      </c>
      <c r="AX1149" s="14" t="s">
        <v>87</v>
      </c>
      <c r="AY1149" s="166" t="s">
        <v>219</v>
      </c>
    </row>
    <row r="1150" spans="2:65" s="14" customFormat="1" ht="11.25">
      <c r="B1150" s="165"/>
      <c r="D1150" s="152" t="s">
        <v>228</v>
      </c>
      <c r="E1150" s="166" t="s">
        <v>1</v>
      </c>
      <c r="F1150" s="167" t="s">
        <v>2609</v>
      </c>
      <c r="H1150" s="168">
        <v>-70.400000000000006</v>
      </c>
      <c r="I1150" s="169"/>
      <c r="L1150" s="165"/>
      <c r="M1150" s="170"/>
      <c r="T1150" s="171"/>
      <c r="AT1150" s="166" t="s">
        <v>228</v>
      </c>
      <c r="AU1150" s="166" t="s">
        <v>96</v>
      </c>
      <c r="AV1150" s="14" t="s">
        <v>96</v>
      </c>
      <c r="AW1150" s="14" t="s">
        <v>42</v>
      </c>
      <c r="AX1150" s="14" t="s">
        <v>87</v>
      </c>
      <c r="AY1150" s="166" t="s">
        <v>219</v>
      </c>
    </row>
    <row r="1151" spans="2:65" s="14" customFormat="1" ht="11.25">
      <c r="B1151" s="165"/>
      <c r="D1151" s="152" t="s">
        <v>228</v>
      </c>
      <c r="E1151" s="166" t="s">
        <v>1</v>
      </c>
      <c r="F1151" s="167" t="s">
        <v>2610</v>
      </c>
      <c r="H1151" s="168">
        <v>-3.9260000000000002</v>
      </c>
      <c r="I1151" s="169"/>
      <c r="L1151" s="165"/>
      <c r="M1151" s="170"/>
      <c r="T1151" s="171"/>
      <c r="AT1151" s="166" t="s">
        <v>228</v>
      </c>
      <c r="AU1151" s="166" t="s">
        <v>96</v>
      </c>
      <c r="AV1151" s="14" t="s">
        <v>96</v>
      </c>
      <c r="AW1151" s="14" t="s">
        <v>42</v>
      </c>
      <c r="AX1151" s="14" t="s">
        <v>87</v>
      </c>
      <c r="AY1151" s="166" t="s">
        <v>219</v>
      </c>
    </row>
    <row r="1152" spans="2:65" s="14" customFormat="1" ht="11.25">
      <c r="B1152" s="165"/>
      <c r="D1152" s="152" t="s">
        <v>228</v>
      </c>
      <c r="E1152" s="166" t="s">
        <v>1</v>
      </c>
      <c r="F1152" s="167" t="s">
        <v>2611</v>
      </c>
      <c r="H1152" s="168">
        <v>-0.185</v>
      </c>
      <c r="I1152" s="169"/>
      <c r="L1152" s="165"/>
      <c r="M1152" s="170"/>
      <c r="T1152" s="171"/>
      <c r="AT1152" s="166" t="s">
        <v>228</v>
      </c>
      <c r="AU1152" s="166" t="s">
        <v>96</v>
      </c>
      <c r="AV1152" s="14" t="s">
        <v>96</v>
      </c>
      <c r="AW1152" s="14" t="s">
        <v>42</v>
      </c>
      <c r="AX1152" s="14" t="s">
        <v>87</v>
      </c>
      <c r="AY1152" s="166" t="s">
        <v>219</v>
      </c>
    </row>
    <row r="1153" spans="2:65" s="13" customFormat="1" ht="11.25">
      <c r="B1153" s="158"/>
      <c r="D1153" s="152" t="s">
        <v>228</v>
      </c>
      <c r="E1153" s="159" t="s">
        <v>1</v>
      </c>
      <c r="F1153" s="160" t="s">
        <v>870</v>
      </c>
      <c r="H1153" s="161">
        <v>-308.03199999999998</v>
      </c>
      <c r="I1153" s="162"/>
      <c r="L1153" s="158"/>
      <c r="M1153" s="163"/>
      <c r="T1153" s="164"/>
      <c r="AT1153" s="159" t="s">
        <v>228</v>
      </c>
      <c r="AU1153" s="159" t="s">
        <v>96</v>
      </c>
      <c r="AV1153" s="13" t="s">
        <v>236</v>
      </c>
      <c r="AW1153" s="13" t="s">
        <v>42</v>
      </c>
      <c r="AX1153" s="13" t="s">
        <v>87</v>
      </c>
      <c r="AY1153" s="159" t="s">
        <v>219</v>
      </c>
    </row>
    <row r="1154" spans="2:65" s="15" customFormat="1" ht="11.25">
      <c r="B1154" s="172"/>
      <c r="D1154" s="152" t="s">
        <v>228</v>
      </c>
      <c r="E1154" s="173" t="s">
        <v>1582</v>
      </c>
      <c r="F1154" s="174" t="s">
        <v>262</v>
      </c>
      <c r="H1154" s="175">
        <v>1.1380000000000801</v>
      </c>
      <c r="I1154" s="176"/>
      <c r="L1154" s="172"/>
      <c r="M1154" s="177"/>
      <c r="T1154" s="178"/>
      <c r="AT1154" s="173" t="s">
        <v>228</v>
      </c>
      <c r="AU1154" s="173" t="s">
        <v>96</v>
      </c>
      <c r="AV1154" s="15" t="s">
        <v>226</v>
      </c>
      <c r="AW1154" s="15" t="s">
        <v>42</v>
      </c>
      <c r="AX1154" s="15" t="s">
        <v>94</v>
      </c>
      <c r="AY1154" s="173" t="s">
        <v>219</v>
      </c>
    </row>
    <row r="1155" spans="2:65" s="1" customFormat="1" ht="24.2" customHeight="1">
      <c r="B1155" s="33"/>
      <c r="C1155" s="138" t="s">
        <v>2612</v>
      </c>
      <c r="D1155" s="138" t="s">
        <v>221</v>
      </c>
      <c r="E1155" s="139" t="s">
        <v>2613</v>
      </c>
      <c r="F1155" s="140" t="s">
        <v>2614</v>
      </c>
      <c r="G1155" s="141" t="s">
        <v>319</v>
      </c>
      <c r="H1155" s="142">
        <v>169.05</v>
      </c>
      <c r="I1155" s="143"/>
      <c r="J1155" s="144">
        <f>ROUND(I1155*H1155,2)</f>
        <v>0</v>
      </c>
      <c r="K1155" s="140" t="s">
        <v>225</v>
      </c>
      <c r="L1155" s="33"/>
      <c r="M1155" s="145" t="s">
        <v>1</v>
      </c>
      <c r="N1155" s="146" t="s">
        <v>52</v>
      </c>
      <c r="P1155" s="147">
        <f>O1155*H1155</f>
        <v>0</v>
      </c>
      <c r="Q1155" s="147">
        <v>0</v>
      </c>
      <c r="R1155" s="147">
        <f>Q1155*H1155</f>
        <v>0</v>
      </c>
      <c r="S1155" s="147">
        <v>0</v>
      </c>
      <c r="T1155" s="148">
        <f>S1155*H1155</f>
        <v>0</v>
      </c>
      <c r="AR1155" s="149" t="s">
        <v>226</v>
      </c>
      <c r="AT1155" s="149" t="s">
        <v>221</v>
      </c>
      <c r="AU1155" s="149" t="s">
        <v>96</v>
      </c>
      <c r="AY1155" s="17" t="s">
        <v>219</v>
      </c>
      <c r="BE1155" s="150">
        <f>IF(N1155="základní",J1155,0)</f>
        <v>0</v>
      </c>
      <c r="BF1155" s="150">
        <f>IF(N1155="snížená",J1155,0)</f>
        <v>0</v>
      </c>
      <c r="BG1155" s="150">
        <f>IF(N1155="zákl. přenesená",J1155,0)</f>
        <v>0</v>
      </c>
      <c r="BH1155" s="150">
        <f>IF(N1155="sníž. přenesená",J1155,0)</f>
        <v>0</v>
      </c>
      <c r="BI1155" s="150">
        <f>IF(N1155="nulová",J1155,0)</f>
        <v>0</v>
      </c>
      <c r="BJ1155" s="17" t="s">
        <v>94</v>
      </c>
      <c r="BK1155" s="150">
        <f>ROUND(I1155*H1155,2)</f>
        <v>0</v>
      </c>
      <c r="BL1155" s="17" t="s">
        <v>226</v>
      </c>
      <c r="BM1155" s="149" t="s">
        <v>2615</v>
      </c>
    </row>
    <row r="1156" spans="2:65" s="12" customFormat="1" ht="11.25">
      <c r="B1156" s="151"/>
      <c r="D1156" s="152" t="s">
        <v>228</v>
      </c>
      <c r="E1156" s="153" t="s">
        <v>1</v>
      </c>
      <c r="F1156" s="154" t="s">
        <v>2616</v>
      </c>
      <c r="H1156" s="153" t="s">
        <v>1</v>
      </c>
      <c r="I1156" s="155"/>
      <c r="L1156" s="151"/>
      <c r="M1156" s="156"/>
      <c r="T1156" s="157"/>
      <c r="AT1156" s="153" t="s">
        <v>228</v>
      </c>
      <c r="AU1156" s="153" t="s">
        <v>96</v>
      </c>
      <c r="AV1156" s="12" t="s">
        <v>94</v>
      </c>
      <c r="AW1156" s="12" t="s">
        <v>42</v>
      </c>
      <c r="AX1156" s="12" t="s">
        <v>87</v>
      </c>
      <c r="AY1156" s="153" t="s">
        <v>219</v>
      </c>
    </row>
    <row r="1157" spans="2:65" s="14" customFormat="1" ht="11.25">
      <c r="B1157" s="165"/>
      <c r="D1157" s="152" t="s">
        <v>228</v>
      </c>
      <c r="E1157" s="166" t="s">
        <v>1</v>
      </c>
      <c r="F1157" s="167" t="s">
        <v>2617</v>
      </c>
      <c r="H1157" s="168">
        <v>169.05</v>
      </c>
      <c r="I1157" s="169"/>
      <c r="L1157" s="165"/>
      <c r="M1157" s="170"/>
      <c r="T1157" s="171"/>
      <c r="AT1157" s="166" t="s">
        <v>228</v>
      </c>
      <c r="AU1157" s="166" t="s">
        <v>96</v>
      </c>
      <c r="AV1157" s="14" t="s">
        <v>96</v>
      </c>
      <c r="AW1157" s="14" t="s">
        <v>42</v>
      </c>
      <c r="AX1157" s="14" t="s">
        <v>87</v>
      </c>
      <c r="AY1157" s="166" t="s">
        <v>219</v>
      </c>
    </row>
    <row r="1158" spans="2:65" s="15" customFormat="1" ht="11.25">
      <c r="B1158" s="172"/>
      <c r="D1158" s="152" t="s">
        <v>228</v>
      </c>
      <c r="E1158" s="173" t="s">
        <v>1578</v>
      </c>
      <c r="F1158" s="174" t="s">
        <v>262</v>
      </c>
      <c r="H1158" s="175">
        <v>169.05</v>
      </c>
      <c r="I1158" s="176"/>
      <c r="L1158" s="172"/>
      <c r="M1158" s="177"/>
      <c r="T1158" s="178"/>
      <c r="AT1158" s="173" t="s">
        <v>228</v>
      </c>
      <c r="AU1158" s="173" t="s">
        <v>96</v>
      </c>
      <c r="AV1158" s="15" t="s">
        <v>226</v>
      </c>
      <c r="AW1158" s="15" t="s">
        <v>42</v>
      </c>
      <c r="AX1158" s="15" t="s">
        <v>94</v>
      </c>
      <c r="AY1158" s="173" t="s">
        <v>219</v>
      </c>
    </row>
    <row r="1159" spans="2:65" s="1" customFormat="1" ht="24.2" customHeight="1">
      <c r="B1159" s="33"/>
      <c r="C1159" s="138" t="s">
        <v>2618</v>
      </c>
      <c r="D1159" s="138" t="s">
        <v>221</v>
      </c>
      <c r="E1159" s="139" t="s">
        <v>855</v>
      </c>
      <c r="F1159" s="140" t="s">
        <v>856</v>
      </c>
      <c r="G1159" s="141" t="s">
        <v>319</v>
      </c>
      <c r="H1159" s="142">
        <v>70.400000000000006</v>
      </c>
      <c r="I1159" s="143"/>
      <c r="J1159" s="144">
        <f>ROUND(I1159*H1159,2)</f>
        <v>0</v>
      </c>
      <c r="K1159" s="140" t="s">
        <v>225</v>
      </c>
      <c r="L1159" s="33"/>
      <c r="M1159" s="145" t="s">
        <v>1</v>
      </c>
      <c r="N1159" s="146" t="s">
        <v>52</v>
      </c>
      <c r="P1159" s="147">
        <f>O1159*H1159</f>
        <v>0</v>
      </c>
      <c r="Q1159" s="147">
        <v>0</v>
      </c>
      <c r="R1159" s="147">
        <f>Q1159*H1159</f>
        <v>0</v>
      </c>
      <c r="S1159" s="147">
        <v>0</v>
      </c>
      <c r="T1159" s="148">
        <f>S1159*H1159</f>
        <v>0</v>
      </c>
      <c r="AR1159" s="149" t="s">
        <v>226</v>
      </c>
      <c r="AT1159" s="149" t="s">
        <v>221</v>
      </c>
      <c r="AU1159" s="149" t="s">
        <v>96</v>
      </c>
      <c r="AY1159" s="17" t="s">
        <v>219</v>
      </c>
      <c r="BE1159" s="150">
        <f>IF(N1159="základní",J1159,0)</f>
        <v>0</v>
      </c>
      <c r="BF1159" s="150">
        <f>IF(N1159="snížená",J1159,0)</f>
        <v>0</v>
      </c>
      <c r="BG1159" s="150">
        <f>IF(N1159="zákl. přenesená",J1159,0)</f>
        <v>0</v>
      </c>
      <c r="BH1159" s="150">
        <f>IF(N1159="sníž. přenesená",J1159,0)</f>
        <v>0</v>
      </c>
      <c r="BI1159" s="150">
        <f>IF(N1159="nulová",J1159,0)</f>
        <v>0</v>
      </c>
      <c r="BJ1159" s="17" t="s">
        <v>94</v>
      </c>
      <c r="BK1159" s="150">
        <f>ROUND(I1159*H1159,2)</f>
        <v>0</v>
      </c>
      <c r="BL1159" s="17" t="s">
        <v>226</v>
      </c>
      <c r="BM1159" s="149" t="s">
        <v>2619</v>
      </c>
    </row>
    <row r="1160" spans="2:65" s="12" customFormat="1" ht="11.25">
      <c r="B1160" s="151"/>
      <c r="D1160" s="152" t="s">
        <v>228</v>
      </c>
      <c r="E1160" s="153" t="s">
        <v>1</v>
      </c>
      <c r="F1160" s="154" t="s">
        <v>858</v>
      </c>
      <c r="H1160" s="153" t="s">
        <v>1</v>
      </c>
      <c r="I1160" s="155"/>
      <c r="L1160" s="151"/>
      <c r="M1160" s="156"/>
      <c r="T1160" s="157"/>
      <c r="AT1160" s="153" t="s">
        <v>228</v>
      </c>
      <c r="AU1160" s="153" t="s">
        <v>96</v>
      </c>
      <c r="AV1160" s="12" t="s">
        <v>94</v>
      </c>
      <c r="AW1160" s="12" t="s">
        <v>42</v>
      </c>
      <c r="AX1160" s="12" t="s">
        <v>87</v>
      </c>
      <c r="AY1160" s="153" t="s">
        <v>219</v>
      </c>
    </row>
    <row r="1161" spans="2:65" s="14" customFormat="1" ht="11.25">
      <c r="B1161" s="165"/>
      <c r="D1161" s="152" t="s">
        <v>228</v>
      </c>
      <c r="E1161" s="166" t="s">
        <v>1</v>
      </c>
      <c r="F1161" s="167" t="s">
        <v>2620</v>
      </c>
      <c r="H1161" s="168">
        <v>70.400000000000006</v>
      </c>
      <c r="I1161" s="169"/>
      <c r="L1161" s="165"/>
      <c r="M1161" s="170"/>
      <c r="T1161" s="171"/>
      <c r="AT1161" s="166" t="s">
        <v>228</v>
      </c>
      <c r="AU1161" s="166" t="s">
        <v>96</v>
      </c>
      <c r="AV1161" s="14" t="s">
        <v>96</v>
      </c>
      <c r="AW1161" s="14" t="s">
        <v>42</v>
      </c>
      <c r="AX1161" s="14" t="s">
        <v>87</v>
      </c>
      <c r="AY1161" s="166" t="s">
        <v>219</v>
      </c>
    </row>
    <row r="1162" spans="2:65" s="15" customFormat="1" ht="11.25">
      <c r="B1162" s="172"/>
      <c r="D1162" s="152" t="s">
        <v>228</v>
      </c>
      <c r="E1162" s="173" t="s">
        <v>1576</v>
      </c>
      <c r="F1162" s="174" t="s">
        <v>262</v>
      </c>
      <c r="H1162" s="175">
        <v>70.400000000000006</v>
      </c>
      <c r="I1162" s="176"/>
      <c r="L1162" s="172"/>
      <c r="M1162" s="177"/>
      <c r="T1162" s="178"/>
      <c r="AT1162" s="173" t="s">
        <v>228</v>
      </c>
      <c r="AU1162" s="173" t="s">
        <v>96</v>
      </c>
      <c r="AV1162" s="15" t="s">
        <v>226</v>
      </c>
      <c r="AW1162" s="15" t="s">
        <v>42</v>
      </c>
      <c r="AX1162" s="15" t="s">
        <v>94</v>
      </c>
      <c r="AY1162" s="173" t="s">
        <v>219</v>
      </c>
    </row>
    <row r="1163" spans="2:65" s="1" customFormat="1" ht="21.75" customHeight="1">
      <c r="B1163" s="33"/>
      <c r="C1163" s="138" t="s">
        <v>2621</v>
      </c>
      <c r="D1163" s="138" t="s">
        <v>221</v>
      </c>
      <c r="E1163" s="139" t="s">
        <v>2622</v>
      </c>
      <c r="F1163" s="140" t="s">
        <v>2623</v>
      </c>
      <c r="G1163" s="141" t="s">
        <v>319</v>
      </c>
      <c r="H1163" s="142">
        <v>3.9260000000000002</v>
      </c>
      <c r="I1163" s="143"/>
      <c r="J1163" s="144">
        <f>ROUND(I1163*H1163,2)</f>
        <v>0</v>
      </c>
      <c r="K1163" s="140" t="s">
        <v>225</v>
      </c>
      <c r="L1163" s="33"/>
      <c r="M1163" s="145" t="s">
        <v>1</v>
      </c>
      <c r="N1163" s="146" t="s">
        <v>52</v>
      </c>
      <c r="P1163" s="147">
        <f>O1163*H1163</f>
        <v>0</v>
      </c>
      <c r="Q1163" s="147">
        <v>0</v>
      </c>
      <c r="R1163" s="147">
        <f>Q1163*H1163</f>
        <v>0</v>
      </c>
      <c r="S1163" s="147">
        <v>0</v>
      </c>
      <c r="T1163" s="148">
        <f>S1163*H1163</f>
        <v>0</v>
      </c>
      <c r="AR1163" s="149" t="s">
        <v>226</v>
      </c>
      <c r="AT1163" s="149" t="s">
        <v>221</v>
      </c>
      <c r="AU1163" s="149" t="s">
        <v>96</v>
      </c>
      <c r="AY1163" s="17" t="s">
        <v>219</v>
      </c>
      <c r="BE1163" s="150">
        <f>IF(N1163="základní",J1163,0)</f>
        <v>0</v>
      </c>
      <c r="BF1163" s="150">
        <f>IF(N1163="snížená",J1163,0)</f>
        <v>0</v>
      </c>
      <c r="BG1163" s="150">
        <f>IF(N1163="zákl. přenesená",J1163,0)</f>
        <v>0</v>
      </c>
      <c r="BH1163" s="150">
        <f>IF(N1163="sníž. přenesená",J1163,0)</f>
        <v>0</v>
      </c>
      <c r="BI1163" s="150">
        <f>IF(N1163="nulová",J1163,0)</f>
        <v>0</v>
      </c>
      <c r="BJ1163" s="17" t="s">
        <v>94</v>
      </c>
      <c r="BK1163" s="150">
        <f>ROUND(I1163*H1163,2)</f>
        <v>0</v>
      </c>
      <c r="BL1163" s="17" t="s">
        <v>226</v>
      </c>
      <c r="BM1163" s="149" t="s">
        <v>2624</v>
      </c>
    </row>
    <row r="1164" spans="2:65" s="12" customFormat="1" ht="11.25">
      <c r="B1164" s="151"/>
      <c r="D1164" s="152" t="s">
        <v>228</v>
      </c>
      <c r="E1164" s="153" t="s">
        <v>1</v>
      </c>
      <c r="F1164" s="154" t="s">
        <v>2625</v>
      </c>
      <c r="H1164" s="153" t="s">
        <v>1</v>
      </c>
      <c r="I1164" s="155"/>
      <c r="L1164" s="151"/>
      <c r="M1164" s="156"/>
      <c r="T1164" s="157"/>
      <c r="AT1164" s="153" t="s">
        <v>228</v>
      </c>
      <c r="AU1164" s="153" t="s">
        <v>96</v>
      </c>
      <c r="AV1164" s="12" t="s">
        <v>94</v>
      </c>
      <c r="AW1164" s="12" t="s">
        <v>42</v>
      </c>
      <c r="AX1164" s="12" t="s">
        <v>87</v>
      </c>
      <c r="AY1164" s="153" t="s">
        <v>219</v>
      </c>
    </row>
    <row r="1165" spans="2:65" s="12" customFormat="1" ht="11.25">
      <c r="B1165" s="151"/>
      <c r="D1165" s="152" t="s">
        <v>228</v>
      </c>
      <c r="E1165" s="153" t="s">
        <v>1</v>
      </c>
      <c r="F1165" s="154" t="s">
        <v>2626</v>
      </c>
      <c r="H1165" s="153" t="s">
        <v>1</v>
      </c>
      <c r="I1165" s="155"/>
      <c r="L1165" s="151"/>
      <c r="M1165" s="156"/>
      <c r="T1165" s="157"/>
      <c r="AT1165" s="153" t="s">
        <v>228</v>
      </c>
      <c r="AU1165" s="153" t="s">
        <v>96</v>
      </c>
      <c r="AV1165" s="12" t="s">
        <v>94</v>
      </c>
      <c r="AW1165" s="12" t="s">
        <v>42</v>
      </c>
      <c r="AX1165" s="12" t="s">
        <v>87</v>
      </c>
      <c r="AY1165" s="153" t="s">
        <v>219</v>
      </c>
    </row>
    <row r="1166" spans="2:65" s="12" customFormat="1" ht="11.25">
      <c r="B1166" s="151"/>
      <c r="D1166" s="152" t="s">
        <v>228</v>
      </c>
      <c r="E1166" s="153" t="s">
        <v>1</v>
      </c>
      <c r="F1166" s="154" t="s">
        <v>2627</v>
      </c>
      <c r="H1166" s="153" t="s">
        <v>1</v>
      </c>
      <c r="I1166" s="155"/>
      <c r="L1166" s="151"/>
      <c r="M1166" s="156"/>
      <c r="T1166" s="157"/>
      <c r="AT1166" s="153" t="s">
        <v>228</v>
      </c>
      <c r="AU1166" s="153" t="s">
        <v>96</v>
      </c>
      <c r="AV1166" s="12" t="s">
        <v>94</v>
      </c>
      <c r="AW1166" s="12" t="s">
        <v>42</v>
      </c>
      <c r="AX1166" s="12" t="s">
        <v>87</v>
      </c>
      <c r="AY1166" s="153" t="s">
        <v>219</v>
      </c>
    </row>
    <row r="1167" spans="2:65" s="13" customFormat="1" ht="11.25">
      <c r="B1167" s="158"/>
      <c r="D1167" s="152" t="s">
        <v>228</v>
      </c>
      <c r="E1167" s="159" t="s">
        <v>1</v>
      </c>
      <c r="F1167" s="160" t="s">
        <v>2628</v>
      </c>
      <c r="H1167" s="161">
        <v>0</v>
      </c>
      <c r="I1167" s="162"/>
      <c r="L1167" s="158"/>
      <c r="M1167" s="163"/>
      <c r="T1167" s="164"/>
      <c r="AT1167" s="159" t="s">
        <v>228</v>
      </c>
      <c r="AU1167" s="159" t="s">
        <v>96</v>
      </c>
      <c r="AV1167" s="13" t="s">
        <v>236</v>
      </c>
      <c r="AW1167" s="13" t="s">
        <v>42</v>
      </c>
      <c r="AX1167" s="13" t="s">
        <v>87</v>
      </c>
      <c r="AY1167" s="159" t="s">
        <v>219</v>
      </c>
    </row>
    <row r="1168" spans="2:65" s="14" customFormat="1" ht="11.25">
      <c r="B1168" s="165"/>
      <c r="D1168" s="152" t="s">
        <v>228</v>
      </c>
      <c r="E1168" s="166" t="s">
        <v>1</v>
      </c>
      <c r="F1168" s="167" t="s">
        <v>2629</v>
      </c>
      <c r="H1168" s="168">
        <v>1.611</v>
      </c>
      <c r="I1168" s="169"/>
      <c r="L1168" s="165"/>
      <c r="M1168" s="170"/>
      <c r="T1168" s="171"/>
      <c r="AT1168" s="166" t="s">
        <v>228</v>
      </c>
      <c r="AU1168" s="166" t="s">
        <v>96</v>
      </c>
      <c r="AV1168" s="14" t="s">
        <v>96</v>
      </c>
      <c r="AW1168" s="14" t="s">
        <v>42</v>
      </c>
      <c r="AX1168" s="14" t="s">
        <v>87</v>
      </c>
      <c r="AY1168" s="166" t="s">
        <v>219</v>
      </c>
    </row>
    <row r="1169" spans="2:65" s="14" customFormat="1" ht="11.25">
      <c r="B1169" s="165"/>
      <c r="D1169" s="152" t="s">
        <v>228</v>
      </c>
      <c r="E1169" s="166" t="s">
        <v>1</v>
      </c>
      <c r="F1169" s="167" t="s">
        <v>2630</v>
      </c>
      <c r="H1169" s="168">
        <v>2.2290000000000001</v>
      </c>
      <c r="I1169" s="169"/>
      <c r="L1169" s="165"/>
      <c r="M1169" s="170"/>
      <c r="T1169" s="171"/>
      <c r="AT1169" s="166" t="s">
        <v>228</v>
      </c>
      <c r="AU1169" s="166" t="s">
        <v>96</v>
      </c>
      <c r="AV1169" s="14" t="s">
        <v>96</v>
      </c>
      <c r="AW1169" s="14" t="s">
        <v>42</v>
      </c>
      <c r="AX1169" s="14" t="s">
        <v>87</v>
      </c>
      <c r="AY1169" s="166" t="s">
        <v>219</v>
      </c>
    </row>
    <row r="1170" spans="2:65" s="14" customFormat="1" ht="11.25">
      <c r="B1170" s="165"/>
      <c r="D1170" s="152" t="s">
        <v>228</v>
      </c>
      <c r="E1170" s="166" t="s">
        <v>1</v>
      </c>
      <c r="F1170" s="167" t="s">
        <v>2631</v>
      </c>
      <c r="H1170" s="168">
        <v>2.5999999999999999E-2</v>
      </c>
      <c r="I1170" s="169"/>
      <c r="L1170" s="165"/>
      <c r="M1170" s="170"/>
      <c r="T1170" s="171"/>
      <c r="AT1170" s="166" t="s">
        <v>228</v>
      </c>
      <c r="AU1170" s="166" t="s">
        <v>96</v>
      </c>
      <c r="AV1170" s="14" t="s">
        <v>96</v>
      </c>
      <c r="AW1170" s="14" t="s">
        <v>42</v>
      </c>
      <c r="AX1170" s="14" t="s">
        <v>87</v>
      </c>
      <c r="AY1170" s="166" t="s">
        <v>219</v>
      </c>
    </row>
    <row r="1171" spans="2:65" s="14" customFormat="1" ht="11.25">
      <c r="B1171" s="165"/>
      <c r="D1171" s="152" t="s">
        <v>228</v>
      </c>
      <c r="E1171" s="166" t="s">
        <v>1</v>
      </c>
      <c r="F1171" s="167" t="s">
        <v>2632</v>
      </c>
      <c r="H1171" s="168">
        <v>0.06</v>
      </c>
      <c r="I1171" s="169"/>
      <c r="L1171" s="165"/>
      <c r="M1171" s="170"/>
      <c r="T1171" s="171"/>
      <c r="AT1171" s="166" t="s">
        <v>228</v>
      </c>
      <c r="AU1171" s="166" t="s">
        <v>96</v>
      </c>
      <c r="AV1171" s="14" t="s">
        <v>96</v>
      </c>
      <c r="AW1171" s="14" t="s">
        <v>42</v>
      </c>
      <c r="AX1171" s="14" t="s">
        <v>87</v>
      </c>
      <c r="AY1171" s="166" t="s">
        <v>219</v>
      </c>
    </row>
    <row r="1172" spans="2:65" s="13" customFormat="1" ht="11.25">
      <c r="B1172" s="158"/>
      <c r="D1172" s="152" t="s">
        <v>228</v>
      </c>
      <c r="E1172" s="159" t="s">
        <v>1580</v>
      </c>
      <c r="F1172" s="160" t="s">
        <v>242</v>
      </c>
      <c r="H1172" s="161">
        <v>3.9260000000000002</v>
      </c>
      <c r="I1172" s="162"/>
      <c r="L1172" s="158"/>
      <c r="M1172" s="163"/>
      <c r="T1172" s="164"/>
      <c r="AT1172" s="159" t="s">
        <v>228</v>
      </c>
      <c r="AU1172" s="159" t="s">
        <v>96</v>
      </c>
      <c r="AV1172" s="13" t="s">
        <v>236</v>
      </c>
      <c r="AW1172" s="13" t="s">
        <v>42</v>
      </c>
      <c r="AX1172" s="13" t="s">
        <v>87</v>
      </c>
      <c r="AY1172" s="159" t="s">
        <v>219</v>
      </c>
    </row>
    <row r="1173" spans="2:65" s="15" customFormat="1" ht="11.25">
      <c r="B1173" s="172"/>
      <c r="D1173" s="152" t="s">
        <v>228</v>
      </c>
      <c r="E1173" s="173" t="s">
        <v>1</v>
      </c>
      <c r="F1173" s="174" t="s">
        <v>262</v>
      </c>
      <c r="H1173" s="175">
        <v>3.9260000000000002</v>
      </c>
      <c r="I1173" s="176"/>
      <c r="L1173" s="172"/>
      <c r="M1173" s="177"/>
      <c r="T1173" s="178"/>
      <c r="AT1173" s="173" t="s">
        <v>228</v>
      </c>
      <c r="AU1173" s="173" t="s">
        <v>96</v>
      </c>
      <c r="AV1173" s="15" t="s">
        <v>226</v>
      </c>
      <c r="AW1173" s="15" t="s">
        <v>42</v>
      </c>
      <c r="AX1173" s="15" t="s">
        <v>94</v>
      </c>
      <c r="AY1173" s="173" t="s">
        <v>219</v>
      </c>
    </row>
    <row r="1174" spans="2:65" s="1" customFormat="1" ht="16.5" customHeight="1">
      <c r="B1174" s="33"/>
      <c r="C1174" s="138" t="s">
        <v>2633</v>
      </c>
      <c r="D1174" s="138" t="s">
        <v>221</v>
      </c>
      <c r="E1174" s="139" t="s">
        <v>1164</v>
      </c>
      <c r="F1174" s="140" t="s">
        <v>2634</v>
      </c>
      <c r="G1174" s="141" t="s">
        <v>319</v>
      </c>
      <c r="H1174" s="142">
        <v>-0.185</v>
      </c>
      <c r="I1174" s="143"/>
      <c r="J1174" s="144">
        <f>ROUND(I1174*H1174,2)</f>
        <v>0</v>
      </c>
      <c r="K1174" s="140" t="s">
        <v>225</v>
      </c>
      <c r="L1174" s="33"/>
      <c r="M1174" s="145" t="s">
        <v>1</v>
      </c>
      <c r="N1174" s="146" t="s">
        <v>52</v>
      </c>
      <c r="P1174" s="147">
        <f>O1174*H1174</f>
        <v>0</v>
      </c>
      <c r="Q1174" s="147">
        <v>0</v>
      </c>
      <c r="R1174" s="147">
        <f>Q1174*H1174</f>
        <v>0</v>
      </c>
      <c r="S1174" s="147">
        <v>0</v>
      </c>
      <c r="T1174" s="148">
        <f>S1174*H1174</f>
        <v>0</v>
      </c>
      <c r="AR1174" s="149" t="s">
        <v>226</v>
      </c>
      <c r="AT1174" s="149" t="s">
        <v>221</v>
      </c>
      <c r="AU1174" s="149" t="s">
        <v>96</v>
      </c>
      <c r="AY1174" s="17" t="s">
        <v>219</v>
      </c>
      <c r="BE1174" s="150">
        <f>IF(N1174="základní",J1174,0)</f>
        <v>0</v>
      </c>
      <c r="BF1174" s="150">
        <f>IF(N1174="snížená",J1174,0)</f>
        <v>0</v>
      </c>
      <c r="BG1174" s="150">
        <f>IF(N1174="zákl. přenesená",J1174,0)</f>
        <v>0</v>
      </c>
      <c r="BH1174" s="150">
        <f>IF(N1174="sníž. přenesená",J1174,0)</f>
        <v>0</v>
      </c>
      <c r="BI1174" s="150">
        <f>IF(N1174="nulová",J1174,0)</f>
        <v>0</v>
      </c>
      <c r="BJ1174" s="17" t="s">
        <v>94</v>
      </c>
      <c r="BK1174" s="150">
        <f>ROUND(I1174*H1174,2)</f>
        <v>0</v>
      </c>
      <c r="BL1174" s="17" t="s">
        <v>226</v>
      </c>
      <c r="BM1174" s="149" t="s">
        <v>2635</v>
      </c>
    </row>
    <row r="1175" spans="2:65" s="14" customFormat="1" ht="11.25">
      <c r="B1175" s="165"/>
      <c r="D1175" s="152" t="s">
        <v>228</v>
      </c>
      <c r="E1175" s="166" t="s">
        <v>1</v>
      </c>
      <c r="F1175" s="167" t="s">
        <v>2636</v>
      </c>
      <c r="H1175" s="168">
        <v>5.0000000000000001E-3</v>
      </c>
      <c r="I1175" s="169"/>
      <c r="L1175" s="165"/>
      <c r="M1175" s="170"/>
      <c r="T1175" s="171"/>
      <c r="AT1175" s="166" t="s">
        <v>228</v>
      </c>
      <c r="AU1175" s="166" t="s">
        <v>96</v>
      </c>
      <c r="AV1175" s="14" t="s">
        <v>96</v>
      </c>
      <c r="AW1175" s="14" t="s">
        <v>42</v>
      </c>
      <c r="AX1175" s="14" t="s">
        <v>87</v>
      </c>
      <c r="AY1175" s="166" t="s">
        <v>219</v>
      </c>
    </row>
    <row r="1176" spans="2:65" s="14" customFormat="1" ht="11.25">
      <c r="B1176" s="165"/>
      <c r="D1176" s="152" t="s">
        <v>228</v>
      </c>
      <c r="E1176" s="166" t="s">
        <v>1</v>
      </c>
      <c r="F1176" s="167" t="s">
        <v>2637</v>
      </c>
      <c r="H1176" s="168">
        <v>0.18</v>
      </c>
      <c r="I1176" s="169"/>
      <c r="L1176" s="165"/>
      <c r="M1176" s="170"/>
      <c r="T1176" s="171"/>
      <c r="AT1176" s="166" t="s">
        <v>228</v>
      </c>
      <c r="AU1176" s="166" t="s">
        <v>96</v>
      </c>
      <c r="AV1176" s="14" t="s">
        <v>96</v>
      </c>
      <c r="AW1176" s="14" t="s">
        <v>42</v>
      </c>
      <c r="AX1176" s="14" t="s">
        <v>87</v>
      </c>
      <c r="AY1176" s="166" t="s">
        <v>219</v>
      </c>
    </row>
    <row r="1177" spans="2:65" s="13" customFormat="1" ht="11.25">
      <c r="B1177" s="158"/>
      <c r="D1177" s="152" t="s">
        <v>228</v>
      </c>
      <c r="E1177" s="159" t="s">
        <v>1584</v>
      </c>
      <c r="F1177" s="160" t="s">
        <v>242</v>
      </c>
      <c r="H1177" s="161">
        <v>0.185</v>
      </c>
      <c r="I1177" s="162"/>
      <c r="L1177" s="158"/>
      <c r="M1177" s="163"/>
      <c r="T1177" s="164"/>
      <c r="AT1177" s="159" t="s">
        <v>228</v>
      </c>
      <c r="AU1177" s="159" t="s">
        <v>96</v>
      </c>
      <c r="AV1177" s="13" t="s">
        <v>236</v>
      </c>
      <c r="AW1177" s="13" t="s">
        <v>42</v>
      </c>
      <c r="AX1177" s="13" t="s">
        <v>87</v>
      </c>
      <c r="AY1177" s="159" t="s">
        <v>219</v>
      </c>
    </row>
    <row r="1178" spans="2:65" s="15" customFormat="1" ht="11.25">
      <c r="B1178" s="172"/>
      <c r="D1178" s="152" t="s">
        <v>228</v>
      </c>
      <c r="E1178" s="173" t="s">
        <v>1</v>
      </c>
      <c r="F1178" s="174" t="s">
        <v>262</v>
      </c>
      <c r="H1178" s="175">
        <v>0.185</v>
      </c>
      <c r="I1178" s="176"/>
      <c r="L1178" s="172"/>
      <c r="M1178" s="177"/>
      <c r="T1178" s="178"/>
      <c r="AT1178" s="173" t="s">
        <v>228</v>
      </c>
      <c r="AU1178" s="173" t="s">
        <v>96</v>
      </c>
      <c r="AV1178" s="15" t="s">
        <v>226</v>
      </c>
      <c r="AW1178" s="15" t="s">
        <v>42</v>
      </c>
      <c r="AX1178" s="15" t="s">
        <v>87</v>
      </c>
      <c r="AY1178" s="173" t="s">
        <v>219</v>
      </c>
    </row>
    <row r="1179" spans="2:65" s="12" customFormat="1" ht="11.25">
      <c r="B1179" s="151"/>
      <c r="D1179" s="152" t="s">
        <v>228</v>
      </c>
      <c r="E1179" s="153" t="s">
        <v>1</v>
      </c>
      <c r="F1179" s="154" t="s">
        <v>2638</v>
      </c>
      <c r="H1179" s="153" t="s">
        <v>1</v>
      </c>
      <c r="I1179" s="155"/>
      <c r="L1179" s="151"/>
      <c r="M1179" s="156"/>
      <c r="T1179" s="157"/>
      <c r="AT1179" s="153" t="s">
        <v>228</v>
      </c>
      <c r="AU1179" s="153" t="s">
        <v>96</v>
      </c>
      <c r="AV1179" s="12" t="s">
        <v>94</v>
      </c>
      <c r="AW1179" s="12" t="s">
        <v>42</v>
      </c>
      <c r="AX1179" s="12" t="s">
        <v>87</v>
      </c>
      <c r="AY1179" s="153" t="s">
        <v>219</v>
      </c>
    </row>
    <row r="1180" spans="2:65" s="14" customFormat="1" ht="11.25">
      <c r="B1180" s="165"/>
      <c r="D1180" s="152" t="s">
        <v>228</v>
      </c>
      <c r="E1180" s="166" t="s">
        <v>1</v>
      </c>
      <c r="F1180" s="167" t="s">
        <v>2639</v>
      </c>
      <c r="H1180" s="168">
        <v>-0.185</v>
      </c>
      <c r="I1180" s="169"/>
      <c r="L1180" s="165"/>
      <c r="M1180" s="170"/>
      <c r="T1180" s="171"/>
      <c r="AT1180" s="166" t="s">
        <v>228</v>
      </c>
      <c r="AU1180" s="166" t="s">
        <v>96</v>
      </c>
      <c r="AV1180" s="14" t="s">
        <v>96</v>
      </c>
      <c r="AW1180" s="14" t="s">
        <v>42</v>
      </c>
      <c r="AX1180" s="14" t="s">
        <v>87</v>
      </c>
      <c r="AY1180" s="166" t="s">
        <v>219</v>
      </c>
    </row>
    <row r="1181" spans="2:65" s="15" customFormat="1" ht="11.25">
      <c r="B1181" s="172"/>
      <c r="D1181" s="152" t="s">
        <v>228</v>
      </c>
      <c r="E1181" s="173" t="s">
        <v>1</v>
      </c>
      <c r="F1181" s="174" t="s">
        <v>262</v>
      </c>
      <c r="H1181" s="175">
        <v>-0.185</v>
      </c>
      <c r="I1181" s="176"/>
      <c r="L1181" s="172"/>
      <c r="M1181" s="177"/>
      <c r="T1181" s="178"/>
      <c r="AT1181" s="173" t="s">
        <v>228</v>
      </c>
      <c r="AU1181" s="173" t="s">
        <v>96</v>
      </c>
      <c r="AV1181" s="15" t="s">
        <v>226</v>
      </c>
      <c r="AW1181" s="15" t="s">
        <v>42</v>
      </c>
      <c r="AX1181" s="15" t="s">
        <v>94</v>
      </c>
      <c r="AY1181" s="173" t="s">
        <v>219</v>
      </c>
    </row>
    <row r="1182" spans="2:65" s="11" customFormat="1" ht="22.9" customHeight="1">
      <c r="B1182" s="126"/>
      <c r="D1182" s="127" t="s">
        <v>86</v>
      </c>
      <c r="E1182" s="136" t="s">
        <v>569</v>
      </c>
      <c r="F1182" s="136" t="s">
        <v>570</v>
      </c>
      <c r="I1182" s="129"/>
      <c r="J1182" s="137">
        <f>BK1182</f>
        <v>0</v>
      </c>
      <c r="L1182" s="126"/>
      <c r="M1182" s="131"/>
      <c r="P1182" s="132">
        <f>SUM(P1183:P1214)</f>
        <v>0</v>
      </c>
      <c r="R1182" s="132">
        <f>SUM(R1183:R1214)</f>
        <v>0</v>
      </c>
      <c r="T1182" s="133">
        <f>SUM(T1183:T1214)</f>
        <v>0</v>
      </c>
      <c r="AR1182" s="127" t="s">
        <v>94</v>
      </c>
      <c r="AT1182" s="134" t="s">
        <v>86</v>
      </c>
      <c r="AU1182" s="134" t="s">
        <v>94</v>
      </c>
      <c r="AY1182" s="127" t="s">
        <v>219</v>
      </c>
      <c r="BK1182" s="135">
        <f>SUM(BK1183:BK1214)</f>
        <v>0</v>
      </c>
    </row>
    <row r="1183" spans="2:65" s="1" customFormat="1" ht="16.5" customHeight="1">
      <c r="B1183" s="33"/>
      <c r="C1183" s="138" t="s">
        <v>2640</v>
      </c>
      <c r="D1183" s="138" t="s">
        <v>221</v>
      </c>
      <c r="E1183" s="139" t="s">
        <v>872</v>
      </c>
      <c r="F1183" s="140" t="s">
        <v>873</v>
      </c>
      <c r="G1183" s="141" t="s">
        <v>319</v>
      </c>
      <c r="H1183" s="142">
        <v>424.87400000000002</v>
      </c>
      <c r="I1183" s="143"/>
      <c r="J1183" s="144">
        <f>ROUND(I1183*H1183,2)</f>
        <v>0</v>
      </c>
      <c r="K1183" s="140" t="s">
        <v>254</v>
      </c>
      <c r="L1183" s="33"/>
      <c r="M1183" s="145" t="s">
        <v>1</v>
      </c>
      <c r="N1183" s="146" t="s">
        <v>52</v>
      </c>
      <c r="P1183" s="147">
        <f>O1183*H1183</f>
        <v>0</v>
      </c>
      <c r="Q1183" s="147">
        <v>0</v>
      </c>
      <c r="R1183" s="147">
        <f>Q1183*H1183</f>
        <v>0</v>
      </c>
      <c r="S1183" s="147">
        <v>0</v>
      </c>
      <c r="T1183" s="148">
        <f>S1183*H1183</f>
        <v>0</v>
      </c>
      <c r="AR1183" s="149" t="s">
        <v>226</v>
      </c>
      <c r="AT1183" s="149" t="s">
        <v>221</v>
      </c>
      <c r="AU1183" s="149" t="s">
        <v>96</v>
      </c>
      <c r="AY1183" s="17" t="s">
        <v>219</v>
      </c>
      <c r="BE1183" s="150">
        <f>IF(N1183="základní",J1183,0)</f>
        <v>0</v>
      </c>
      <c r="BF1183" s="150">
        <f>IF(N1183="snížená",J1183,0)</f>
        <v>0</v>
      </c>
      <c r="BG1183" s="150">
        <f>IF(N1183="zákl. přenesená",J1183,0)</f>
        <v>0</v>
      </c>
      <c r="BH1183" s="150">
        <f>IF(N1183="sníž. přenesená",J1183,0)</f>
        <v>0</v>
      </c>
      <c r="BI1183" s="150">
        <f>IF(N1183="nulová",J1183,0)</f>
        <v>0</v>
      </c>
      <c r="BJ1183" s="17" t="s">
        <v>94</v>
      </c>
      <c r="BK1183" s="150">
        <f>ROUND(I1183*H1183,2)</f>
        <v>0</v>
      </c>
      <c r="BL1183" s="17" t="s">
        <v>226</v>
      </c>
      <c r="BM1183" s="149" t="s">
        <v>2641</v>
      </c>
    </row>
    <row r="1184" spans="2:65" s="1" customFormat="1" ht="11.25">
      <c r="B1184" s="33"/>
      <c r="D1184" s="179" t="s">
        <v>256</v>
      </c>
      <c r="F1184" s="180" t="s">
        <v>875</v>
      </c>
      <c r="I1184" s="181"/>
      <c r="L1184" s="33"/>
      <c r="M1184" s="182"/>
      <c r="T1184" s="57"/>
      <c r="AT1184" s="17" t="s">
        <v>256</v>
      </c>
      <c r="AU1184" s="17" t="s">
        <v>96</v>
      </c>
    </row>
    <row r="1185" spans="2:65" s="12" customFormat="1" ht="11.25">
      <c r="B1185" s="151"/>
      <c r="D1185" s="152" t="s">
        <v>228</v>
      </c>
      <c r="E1185" s="153" t="s">
        <v>1</v>
      </c>
      <c r="F1185" s="154" t="s">
        <v>2642</v>
      </c>
      <c r="H1185" s="153" t="s">
        <v>1</v>
      </c>
      <c r="I1185" s="155"/>
      <c r="L1185" s="151"/>
      <c r="M1185" s="156"/>
      <c r="T1185" s="157"/>
      <c r="AT1185" s="153" t="s">
        <v>228</v>
      </c>
      <c r="AU1185" s="153" t="s">
        <v>96</v>
      </c>
      <c r="AV1185" s="12" t="s">
        <v>94</v>
      </c>
      <c r="AW1185" s="12" t="s">
        <v>42</v>
      </c>
      <c r="AX1185" s="12" t="s">
        <v>87</v>
      </c>
      <c r="AY1185" s="153" t="s">
        <v>219</v>
      </c>
    </row>
    <row r="1186" spans="2:65" s="14" customFormat="1" ht="11.25">
      <c r="B1186" s="165"/>
      <c r="D1186" s="152" t="s">
        <v>228</v>
      </c>
      <c r="E1186" s="166" t="s">
        <v>1</v>
      </c>
      <c r="F1186" s="167" t="s">
        <v>2643</v>
      </c>
      <c r="H1186" s="168">
        <v>604.04499999999996</v>
      </c>
      <c r="I1186" s="169"/>
      <c r="L1186" s="165"/>
      <c r="M1186" s="170"/>
      <c r="T1186" s="171"/>
      <c r="AT1186" s="166" t="s">
        <v>228</v>
      </c>
      <c r="AU1186" s="166" t="s">
        <v>96</v>
      </c>
      <c r="AV1186" s="14" t="s">
        <v>96</v>
      </c>
      <c r="AW1186" s="14" t="s">
        <v>42</v>
      </c>
      <c r="AX1186" s="14" t="s">
        <v>87</v>
      </c>
      <c r="AY1186" s="166" t="s">
        <v>219</v>
      </c>
    </row>
    <row r="1187" spans="2:65" s="13" customFormat="1" ht="11.25">
      <c r="B1187" s="158"/>
      <c r="D1187" s="152" t="s">
        <v>228</v>
      </c>
      <c r="E1187" s="159" t="s">
        <v>1</v>
      </c>
      <c r="F1187" s="160" t="s">
        <v>242</v>
      </c>
      <c r="H1187" s="161">
        <v>604.04499999999996</v>
      </c>
      <c r="I1187" s="162"/>
      <c r="L1187" s="158"/>
      <c r="M1187" s="163"/>
      <c r="T1187" s="164"/>
      <c r="AT1187" s="159" t="s">
        <v>228</v>
      </c>
      <c r="AU1187" s="159" t="s">
        <v>96</v>
      </c>
      <c r="AV1187" s="13" t="s">
        <v>236</v>
      </c>
      <c r="AW1187" s="13" t="s">
        <v>42</v>
      </c>
      <c r="AX1187" s="13" t="s">
        <v>87</v>
      </c>
      <c r="AY1187" s="159" t="s">
        <v>219</v>
      </c>
    </row>
    <row r="1188" spans="2:65" s="12" customFormat="1" ht="11.25">
      <c r="B1188" s="151"/>
      <c r="D1188" s="152" t="s">
        <v>228</v>
      </c>
      <c r="E1188" s="153" t="s">
        <v>1</v>
      </c>
      <c r="F1188" s="154" t="s">
        <v>2644</v>
      </c>
      <c r="H1188" s="153" t="s">
        <v>1</v>
      </c>
      <c r="I1188" s="155"/>
      <c r="L1188" s="151"/>
      <c r="M1188" s="156"/>
      <c r="T1188" s="157"/>
      <c r="AT1188" s="153" t="s">
        <v>228</v>
      </c>
      <c r="AU1188" s="153" t="s">
        <v>96</v>
      </c>
      <c r="AV1188" s="12" t="s">
        <v>94</v>
      </c>
      <c r="AW1188" s="12" t="s">
        <v>42</v>
      </c>
      <c r="AX1188" s="12" t="s">
        <v>87</v>
      </c>
      <c r="AY1188" s="153" t="s">
        <v>219</v>
      </c>
    </row>
    <row r="1189" spans="2:65" s="14" customFormat="1" ht="11.25">
      <c r="B1189" s="165"/>
      <c r="D1189" s="152" t="s">
        <v>228</v>
      </c>
      <c r="E1189" s="166" t="s">
        <v>1</v>
      </c>
      <c r="F1189" s="167" t="s">
        <v>2645</v>
      </c>
      <c r="H1189" s="168">
        <v>-0.60199999999999998</v>
      </c>
      <c r="I1189" s="169"/>
      <c r="L1189" s="165"/>
      <c r="M1189" s="170"/>
      <c r="T1189" s="171"/>
      <c r="AT1189" s="166" t="s">
        <v>228</v>
      </c>
      <c r="AU1189" s="166" t="s">
        <v>96</v>
      </c>
      <c r="AV1189" s="14" t="s">
        <v>96</v>
      </c>
      <c r="AW1189" s="14" t="s">
        <v>42</v>
      </c>
      <c r="AX1189" s="14" t="s">
        <v>87</v>
      </c>
      <c r="AY1189" s="166" t="s">
        <v>219</v>
      </c>
    </row>
    <row r="1190" spans="2:65" s="13" customFormat="1" ht="11.25">
      <c r="B1190" s="158"/>
      <c r="D1190" s="152" t="s">
        <v>228</v>
      </c>
      <c r="E1190" s="159" t="s">
        <v>1</v>
      </c>
      <c r="F1190" s="160" t="s">
        <v>242</v>
      </c>
      <c r="H1190" s="161">
        <v>-0.60199999999999998</v>
      </c>
      <c r="I1190" s="162"/>
      <c r="L1190" s="158"/>
      <c r="M1190" s="163"/>
      <c r="T1190" s="164"/>
      <c r="AT1190" s="159" t="s">
        <v>228</v>
      </c>
      <c r="AU1190" s="159" t="s">
        <v>96</v>
      </c>
      <c r="AV1190" s="13" t="s">
        <v>236</v>
      </c>
      <c r="AW1190" s="13" t="s">
        <v>42</v>
      </c>
      <c r="AX1190" s="13" t="s">
        <v>87</v>
      </c>
      <c r="AY1190" s="159" t="s">
        <v>219</v>
      </c>
    </row>
    <row r="1191" spans="2:65" s="12" customFormat="1" ht="11.25">
      <c r="B1191" s="151"/>
      <c r="D1191" s="152" t="s">
        <v>228</v>
      </c>
      <c r="E1191" s="153" t="s">
        <v>1</v>
      </c>
      <c r="F1191" s="154" t="s">
        <v>2646</v>
      </c>
      <c r="H1191" s="153" t="s">
        <v>1</v>
      </c>
      <c r="I1191" s="155"/>
      <c r="L1191" s="151"/>
      <c r="M1191" s="156"/>
      <c r="T1191" s="157"/>
      <c r="AT1191" s="153" t="s">
        <v>228</v>
      </c>
      <c r="AU1191" s="153" t="s">
        <v>96</v>
      </c>
      <c r="AV1191" s="12" t="s">
        <v>94</v>
      </c>
      <c r="AW1191" s="12" t="s">
        <v>42</v>
      </c>
      <c r="AX1191" s="12" t="s">
        <v>87</v>
      </c>
      <c r="AY1191" s="153" t="s">
        <v>219</v>
      </c>
    </row>
    <row r="1192" spans="2:65" s="14" customFormat="1" ht="11.25">
      <c r="B1192" s="165"/>
      <c r="D1192" s="152" t="s">
        <v>228</v>
      </c>
      <c r="E1192" s="166" t="s">
        <v>1</v>
      </c>
      <c r="F1192" s="167" t="s">
        <v>2647</v>
      </c>
      <c r="H1192" s="168">
        <v>-177.625</v>
      </c>
      <c r="I1192" s="169"/>
      <c r="L1192" s="165"/>
      <c r="M1192" s="170"/>
      <c r="T1192" s="171"/>
      <c r="AT1192" s="166" t="s">
        <v>228</v>
      </c>
      <c r="AU1192" s="166" t="s">
        <v>96</v>
      </c>
      <c r="AV1192" s="14" t="s">
        <v>96</v>
      </c>
      <c r="AW1192" s="14" t="s">
        <v>42</v>
      </c>
      <c r="AX1192" s="14" t="s">
        <v>87</v>
      </c>
      <c r="AY1192" s="166" t="s">
        <v>219</v>
      </c>
    </row>
    <row r="1193" spans="2:65" s="14" customFormat="1" ht="11.25">
      <c r="B1193" s="165"/>
      <c r="D1193" s="152" t="s">
        <v>228</v>
      </c>
      <c r="E1193" s="166" t="s">
        <v>1</v>
      </c>
      <c r="F1193" s="167" t="s">
        <v>2648</v>
      </c>
      <c r="H1193" s="168">
        <v>-0.84299999999999997</v>
      </c>
      <c r="I1193" s="169"/>
      <c r="L1193" s="165"/>
      <c r="M1193" s="170"/>
      <c r="T1193" s="171"/>
      <c r="AT1193" s="166" t="s">
        <v>228</v>
      </c>
      <c r="AU1193" s="166" t="s">
        <v>96</v>
      </c>
      <c r="AV1193" s="14" t="s">
        <v>96</v>
      </c>
      <c r="AW1193" s="14" t="s">
        <v>42</v>
      </c>
      <c r="AX1193" s="14" t="s">
        <v>87</v>
      </c>
      <c r="AY1193" s="166" t="s">
        <v>219</v>
      </c>
    </row>
    <row r="1194" spans="2:65" s="14" customFormat="1" ht="11.25">
      <c r="B1194" s="165"/>
      <c r="D1194" s="152" t="s">
        <v>228</v>
      </c>
      <c r="E1194" s="166" t="s">
        <v>1</v>
      </c>
      <c r="F1194" s="167" t="s">
        <v>2649</v>
      </c>
      <c r="H1194" s="168">
        <v>-0.10100000000000001</v>
      </c>
      <c r="I1194" s="169"/>
      <c r="L1194" s="165"/>
      <c r="M1194" s="170"/>
      <c r="T1194" s="171"/>
      <c r="AT1194" s="166" t="s">
        <v>228</v>
      </c>
      <c r="AU1194" s="166" t="s">
        <v>96</v>
      </c>
      <c r="AV1194" s="14" t="s">
        <v>96</v>
      </c>
      <c r="AW1194" s="14" t="s">
        <v>42</v>
      </c>
      <c r="AX1194" s="14" t="s">
        <v>87</v>
      </c>
      <c r="AY1194" s="166" t="s">
        <v>219</v>
      </c>
    </row>
    <row r="1195" spans="2:65" s="13" customFormat="1" ht="11.25">
      <c r="B1195" s="158"/>
      <c r="D1195" s="152" t="s">
        <v>228</v>
      </c>
      <c r="E1195" s="159" t="s">
        <v>1</v>
      </c>
      <c r="F1195" s="160" t="s">
        <v>242</v>
      </c>
      <c r="H1195" s="161">
        <v>-178.56899999999999</v>
      </c>
      <c r="I1195" s="162"/>
      <c r="L1195" s="158"/>
      <c r="M1195" s="163"/>
      <c r="T1195" s="164"/>
      <c r="AT1195" s="159" t="s">
        <v>228</v>
      </c>
      <c r="AU1195" s="159" t="s">
        <v>96</v>
      </c>
      <c r="AV1195" s="13" t="s">
        <v>236</v>
      </c>
      <c r="AW1195" s="13" t="s">
        <v>42</v>
      </c>
      <c r="AX1195" s="13" t="s">
        <v>87</v>
      </c>
      <c r="AY1195" s="159" t="s">
        <v>219</v>
      </c>
    </row>
    <row r="1196" spans="2:65" s="15" customFormat="1" ht="11.25">
      <c r="B1196" s="172"/>
      <c r="D1196" s="152" t="s">
        <v>228</v>
      </c>
      <c r="E1196" s="173" t="s">
        <v>2650</v>
      </c>
      <c r="F1196" s="174" t="s">
        <v>2651</v>
      </c>
      <c r="H1196" s="175">
        <v>424.87400000000002</v>
      </c>
      <c r="I1196" s="176"/>
      <c r="L1196" s="172"/>
      <c r="M1196" s="177"/>
      <c r="T1196" s="178"/>
      <c r="AT1196" s="173" t="s">
        <v>228</v>
      </c>
      <c r="AU1196" s="173" t="s">
        <v>96</v>
      </c>
      <c r="AV1196" s="15" t="s">
        <v>226</v>
      </c>
      <c r="AW1196" s="15" t="s">
        <v>42</v>
      </c>
      <c r="AX1196" s="15" t="s">
        <v>94</v>
      </c>
      <c r="AY1196" s="173" t="s">
        <v>219</v>
      </c>
    </row>
    <row r="1197" spans="2:65" s="1" customFormat="1" ht="21.75" customHeight="1">
      <c r="B1197" s="33"/>
      <c r="C1197" s="138" t="s">
        <v>2652</v>
      </c>
      <c r="D1197" s="138" t="s">
        <v>221</v>
      </c>
      <c r="E1197" s="139" t="s">
        <v>880</v>
      </c>
      <c r="F1197" s="140" t="s">
        <v>881</v>
      </c>
      <c r="G1197" s="141" t="s">
        <v>319</v>
      </c>
      <c r="H1197" s="142">
        <v>177.625</v>
      </c>
      <c r="I1197" s="143"/>
      <c r="J1197" s="144">
        <f>ROUND(I1197*H1197,2)</f>
        <v>0</v>
      </c>
      <c r="K1197" s="140" t="s">
        <v>254</v>
      </c>
      <c r="L1197" s="33"/>
      <c r="M1197" s="145" t="s">
        <v>1</v>
      </c>
      <c r="N1197" s="146" t="s">
        <v>52</v>
      </c>
      <c r="P1197" s="147">
        <f>O1197*H1197</f>
        <v>0</v>
      </c>
      <c r="Q1197" s="147">
        <v>0</v>
      </c>
      <c r="R1197" s="147">
        <f>Q1197*H1197</f>
        <v>0</v>
      </c>
      <c r="S1197" s="147">
        <v>0</v>
      </c>
      <c r="T1197" s="148">
        <f>S1197*H1197</f>
        <v>0</v>
      </c>
      <c r="AR1197" s="149" t="s">
        <v>226</v>
      </c>
      <c r="AT1197" s="149" t="s">
        <v>221</v>
      </c>
      <c r="AU1197" s="149" t="s">
        <v>96</v>
      </c>
      <c r="AY1197" s="17" t="s">
        <v>219</v>
      </c>
      <c r="BE1197" s="150">
        <f>IF(N1197="základní",J1197,0)</f>
        <v>0</v>
      </c>
      <c r="BF1197" s="150">
        <f>IF(N1197="snížená",J1197,0)</f>
        <v>0</v>
      </c>
      <c r="BG1197" s="150">
        <f>IF(N1197="zákl. přenesená",J1197,0)</f>
        <v>0</v>
      </c>
      <c r="BH1197" s="150">
        <f>IF(N1197="sníž. přenesená",J1197,0)</f>
        <v>0</v>
      </c>
      <c r="BI1197" s="150">
        <f>IF(N1197="nulová",J1197,0)</f>
        <v>0</v>
      </c>
      <c r="BJ1197" s="17" t="s">
        <v>94</v>
      </c>
      <c r="BK1197" s="150">
        <f>ROUND(I1197*H1197,2)</f>
        <v>0</v>
      </c>
      <c r="BL1197" s="17" t="s">
        <v>226</v>
      </c>
      <c r="BM1197" s="149" t="s">
        <v>2653</v>
      </c>
    </row>
    <row r="1198" spans="2:65" s="1" customFormat="1" ht="11.25">
      <c r="B1198" s="33"/>
      <c r="D1198" s="179" t="s">
        <v>256</v>
      </c>
      <c r="F1198" s="180" t="s">
        <v>883</v>
      </c>
      <c r="I1198" s="181"/>
      <c r="L1198" s="33"/>
      <c r="M1198" s="182"/>
      <c r="T1198" s="57"/>
      <c r="AT1198" s="17" t="s">
        <v>256</v>
      </c>
      <c r="AU1198" s="17" t="s">
        <v>96</v>
      </c>
    </row>
    <row r="1199" spans="2:65" s="14" customFormat="1" ht="11.25">
      <c r="B1199" s="165"/>
      <c r="D1199" s="152" t="s">
        <v>228</v>
      </c>
      <c r="E1199" s="166" t="s">
        <v>1</v>
      </c>
      <c r="F1199" s="167" t="s">
        <v>2654</v>
      </c>
      <c r="H1199" s="168">
        <v>54.152999999999999</v>
      </c>
      <c r="I1199" s="169"/>
      <c r="L1199" s="165"/>
      <c r="M1199" s="170"/>
      <c r="T1199" s="171"/>
      <c r="AT1199" s="166" t="s">
        <v>228</v>
      </c>
      <c r="AU1199" s="166" t="s">
        <v>96</v>
      </c>
      <c r="AV1199" s="14" t="s">
        <v>96</v>
      </c>
      <c r="AW1199" s="14" t="s">
        <v>42</v>
      </c>
      <c r="AX1199" s="14" t="s">
        <v>87</v>
      </c>
      <c r="AY1199" s="166" t="s">
        <v>219</v>
      </c>
    </row>
    <row r="1200" spans="2:65" s="14" customFormat="1" ht="11.25">
      <c r="B1200" s="165"/>
      <c r="D1200" s="152" t="s">
        <v>228</v>
      </c>
      <c r="E1200" s="166" t="s">
        <v>1</v>
      </c>
      <c r="F1200" s="167" t="s">
        <v>2655</v>
      </c>
      <c r="H1200" s="168">
        <v>10.528</v>
      </c>
      <c r="I1200" s="169"/>
      <c r="L1200" s="165"/>
      <c r="M1200" s="170"/>
      <c r="T1200" s="171"/>
      <c r="AT1200" s="166" t="s">
        <v>228</v>
      </c>
      <c r="AU1200" s="166" t="s">
        <v>96</v>
      </c>
      <c r="AV1200" s="14" t="s">
        <v>96</v>
      </c>
      <c r="AW1200" s="14" t="s">
        <v>42</v>
      </c>
      <c r="AX1200" s="14" t="s">
        <v>87</v>
      </c>
      <c r="AY1200" s="166" t="s">
        <v>219</v>
      </c>
    </row>
    <row r="1201" spans="2:65" s="14" customFormat="1" ht="11.25">
      <c r="B1201" s="165"/>
      <c r="D1201" s="152" t="s">
        <v>228</v>
      </c>
      <c r="E1201" s="166" t="s">
        <v>1</v>
      </c>
      <c r="F1201" s="167" t="s">
        <v>2656</v>
      </c>
      <c r="H1201" s="168">
        <v>112.944</v>
      </c>
      <c r="I1201" s="169"/>
      <c r="L1201" s="165"/>
      <c r="M1201" s="170"/>
      <c r="T1201" s="171"/>
      <c r="AT1201" s="166" t="s">
        <v>228</v>
      </c>
      <c r="AU1201" s="166" t="s">
        <v>96</v>
      </c>
      <c r="AV1201" s="14" t="s">
        <v>96</v>
      </c>
      <c r="AW1201" s="14" t="s">
        <v>42</v>
      </c>
      <c r="AX1201" s="14" t="s">
        <v>87</v>
      </c>
      <c r="AY1201" s="166" t="s">
        <v>219</v>
      </c>
    </row>
    <row r="1202" spans="2:65" s="15" customFormat="1" ht="11.25">
      <c r="B1202" s="172"/>
      <c r="D1202" s="152" t="s">
        <v>228</v>
      </c>
      <c r="E1202" s="173" t="s">
        <v>1529</v>
      </c>
      <c r="F1202" s="174" t="s">
        <v>2657</v>
      </c>
      <c r="H1202" s="175">
        <v>177.625</v>
      </c>
      <c r="I1202" s="176"/>
      <c r="L1202" s="172"/>
      <c r="M1202" s="177"/>
      <c r="T1202" s="178"/>
      <c r="AT1202" s="173" t="s">
        <v>228</v>
      </c>
      <c r="AU1202" s="173" t="s">
        <v>96</v>
      </c>
      <c r="AV1202" s="15" t="s">
        <v>226</v>
      </c>
      <c r="AW1202" s="15" t="s">
        <v>42</v>
      </c>
      <c r="AX1202" s="15" t="s">
        <v>94</v>
      </c>
      <c r="AY1202" s="173" t="s">
        <v>219</v>
      </c>
    </row>
    <row r="1203" spans="2:65" s="1" customFormat="1" ht="16.5" customHeight="1">
      <c r="B1203" s="33"/>
      <c r="C1203" s="138" t="s">
        <v>2658</v>
      </c>
      <c r="D1203" s="138" t="s">
        <v>221</v>
      </c>
      <c r="E1203" s="139" t="s">
        <v>2659</v>
      </c>
      <c r="F1203" s="140" t="s">
        <v>2660</v>
      </c>
      <c r="G1203" s="141" t="s">
        <v>319</v>
      </c>
      <c r="H1203" s="142">
        <v>0.84299999999999997</v>
      </c>
      <c r="I1203" s="143"/>
      <c r="J1203" s="144">
        <f>ROUND(I1203*H1203,2)</f>
        <v>0</v>
      </c>
      <c r="K1203" s="140" t="s">
        <v>254</v>
      </c>
      <c r="L1203" s="33"/>
      <c r="M1203" s="145" t="s">
        <v>1</v>
      </c>
      <c r="N1203" s="146" t="s">
        <v>52</v>
      </c>
      <c r="P1203" s="147">
        <f>O1203*H1203</f>
        <v>0</v>
      </c>
      <c r="Q1203" s="147">
        <v>0</v>
      </c>
      <c r="R1203" s="147">
        <f>Q1203*H1203</f>
        <v>0</v>
      </c>
      <c r="S1203" s="147">
        <v>0</v>
      </c>
      <c r="T1203" s="148">
        <f>S1203*H1203</f>
        <v>0</v>
      </c>
      <c r="AR1203" s="149" t="s">
        <v>226</v>
      </c>
      <c r="AT1203" s="149" t="s">
        <v>221</v>
      </c>
      <c r="AU1203" s="149" t="s">
        <v>96</v>
      </c>
      <c r="AY1203" s="17" t="s">
        <v>219</v>
      </c>
      <c r="BE1203" s="150">
        <f>IF(N1203="základní",J1203,0)</f>
        <v>0</v>
      </c>
      <c r="BF1203" s="150">
        <f>IF(N1203="snížená",J1203,0)</f>
        <v>0</v>
      </c>
      <c r="BG1203" s="150">
        <f>IF(N1203="zákl. přenesená",J1203,0)</f>
        <v>0</v>
      </c>
      <c r="BH1203" s="150">
        <f>IF(N1203="sníž. přenesená",J1203,0)</f>
        <v>0</v>
      </c>
      <c r="BI1203" s="150">
        <f>IF(N1203="nulová",J1203,0)</f>
        <v>0</v>
      </c>
      <c r="BJ1203" s="17" t="s">
        <v>94</v>
      </c>
      <c r="BK1203" s="150">
        <f>ROUND(I1203*H1203,2)</f>
        <v>0</v>
      </c>
      <c r="BL1203" s="17" t="s">
        <v>226</v>
      </c>
      <c r="BM1203" s="149" t="s">
        <v>2661</v>
      </c>
    </row>
    <row r="1204" spans="2:65" s="1" customFormat="1" ht="11.25">
      <c r="B1204" s="33"/>
      <c r="D1204" s="179" t="s">
        <v>256</v>
      </c>
      <c r="F1204" s="180" t="s">
        <v>2662</v>
      </c>
      <c r="I1204" s="181"/>
      <c r="L1204" s="33"/>
      <c r="M1204" s="182"/>
      <c r="T1204" s="57"/>
      <c r="AT1204" s="17" t="s">
        <v>256</v>
      </c>
      <c r="AU1204" s="17" t="s">
        <v>96</v>
      </c>
    </row>
    <row r="1205" spans="2:65" s="14" customFormat="1" ht="11.25">
      <c r="B1205" s="165"/>
      <c r="D1205" s="152" t="s">
        <v>228</v>
      </c>
      <c r="E1205" s="166" t="s">
        <v>1</v>
      </c>
      <c r="F1205" s="167" t="s">
        <v>2663</v>
      </c>
      <c r="H1205" s="168">
        <v>0.114</v>
      </c>
      <c r="I1205" s="169"/>
      <c r="L1205" s="165"/>
      <c r="M1205" s="170"/>
      <c r="T1205" s="171"/>
      <c r="AT1205" s="166" t="s">
        <v>228</v>
      </c>
      <c r="AU1205" s="166" t="s">
        <v>96</v>
      </c>
      <c r="AV1205" s="14" t="s">
        <v>96</v>
      </c>
      <c r="AW1205" s="14" t="s">
        <v>42</v>
      </c>
      <c r="AX1205" s="14" t="s">
        <v>87</v>
      </c>
      <c r="AY1205" s="166" t="s">
        <v>219</v>
      </c>
    </row>
    <row r="1206" spans="2:65" s="14" customFormat="1" ht="11.25">
      <c r="B1206" s="165"/>
      <c r="D1206" s="152" t="s">
        <v>228</v>
      </c>
      <c r="E1206" s="166" t="s">
        <v>1</v>
      </c>
      <c r="F1206" s="167" t="s">
        <v>2664</v>
      </c>
      <c r="H1206" s="168">
        <v>0.72899999999999998</v>
      </c>
      <c r="I1206" s="169"/>
      <c r="L1206" s="165"/>
      <c r="M1206" s="170"/>
      <c r="T1206" s="171"/>
      <c r="AT1206" s="166" t="s">
        <v>228</v>
      </c>
      <c r="AU1206" s="166" t="s">
        <v>96</v>
      </c>
      <c r="AV1206" s="14" t="s">
        <v>96</v>
      </c>
      <c r="AW1206" s="14" t="s">
        <v>42</v>
      </c>
      <c r="AX1206" s="14" t="s">
        <v>87</v>
      </c>
      <c r="AY1206" s="166" t="s">
        <v>219</v>
      </c>
    </row>
    <row r="1207" spans="2:65" s="13" customFormat="1" ht="11.25">
      <c r="B1207" s="158"/>
      <c r="D1207" s="152" t="s">
        <v>228</v>
      </c>
      <c r="E1207" s="159" t="s">
        <v>1</v>
      </c>
      <c r="F1207" s="160" t="s">
        <v>2665</v>
      </c>
      <c r="H1207" s="161">
        <v>0.84299999999999997</v>
      </c>
      <c r="I1207" s="162"/>
      <c r="L1207" s="158"/>
      <c r="M1207" s="163"/>
      <c r="T1207" s="164"/>
      <c r="AT1207" s="159" t="s">
        <v>228</v>
      </c>
      <c r="AU1207" s="159" t="s">
        <v>96</v>
      </c>
      <c r="AV1207" s="13" t="s">
        <v>236</v>
      </c>
      <c r="AW1207" s="13" t="s">
        <v>42</v>
      </c>
      <c r="AX1207" s="13" t="s">
        <v>87</v>
      </c>
      <c r="AY1207" s="159" t="s">
        <v>219</v>
      </c>
    </row>
    <row r="1208" spans="2:65" s="15" customFormat="1" ht="11.25">
      <c r="B1208" s="172"/>
      <c r="D1208" s="152" t="s">
        <v>228</v>
      </c>
      <c r="E1208" s="173" t="s">
        <v>1533</v>
      </c>
      <c r="F1208" s="174" t="s">
        <v>2666</v>
      </c>
      <c r="H1208" s="175">
        <v>0.84299999999999997</v>
      </c>
      <c r="I1208" s="176"/>
      <c r="L1208" s="172"/>
      <c r="M1208" s="177"/>
      <c r="T1208" s="178"/>
      <c r="AT1208" s="173" t="s">
        <v>228</v>
      </c>
      <c r="AU1208" s="173" t="s">
        <v>96</v>
      </c>
      <c r="AV1208" s="15" t="s">
        <v>226</v>
      </c>
      <c r="AW1208" s="15" t="s">
        <v>42</v>
      </c>
      <c r="AX1208" s="15" t="s">
        <v>94</v>
      </c>
      <c r="AY1208" s="173" t="s">
        <v>219</v>
      </c>
    </row>
    <row r="1209" spans="2:65" s="1" customFormat="1" ht="16.5" customHeight="1">
      <c r="B1209" s="33"/>
      <c r="C1209" s="138" t="s">
        <v>2667</v>
      </c>
      <c r="D1209" s="138" t="s">
        <v>221</v>
      </c>
      <c r="E1209" s="139" t="s">
        <v>2668</v>
      </c>
      <c r="F1209" s="140" t="s">
        <v>2669</v>
      </c>
      <c r="G1209" s="141" t="s">
        <v>319</v>
      </c>
      <c r="H1209" s="142">
        <v>0.10100000000000001</v>
      </c>
      <c r="I1209" s="143"/>
      <c r="J1209" s="144">
        <f>ROUND(I1209*H1209,2)</f>
        <v>0</v>
      </c>
      <c r="K1209" s="140" t="s">
        <v>254</v>
      </c>
      <c r="L1209" s="33"/>
      <c r="M1209" s="145" t="s">
        <v>1</v>
      </c>
      <c r="N1209" s="146" t="s">
        <v>52</v>
      </c>
      <c r="P1209" s="147">
        <f>O1209*H1209</f>
        <v>0</v>
      </c>
      <c r="Q1209" s="147">
        <v>0</v>
      </c>
      <c r="R1209" s="147">
        <f>Q1209*H1209</f>
        <v>0</v>
      </c>
      <c r="S1209" s="147">
        <v>0</v>
      </c>
      <c r="T1209" s="148">
        <f>S1209*H1209</f>
        <v>0</v>
      </c>
      <c r="AR1209" s="149" t="s">
        <v>226</v>
      </c>
      <c r="AT1209" s="149" t="s">
        <v>221</v>
      </c>
      <c r="AU1209" s="149" t="s">
        <v>96</v>
      </c>
      <c r="AY1209" s="17" t="s">
        <v>219</v>
      </c>
      <c r="BE1209" s="150">
        <f>IF(N1209="základní",J1209,0)</f>
        <v>0</v>
      </c>
      <c r="BF1209" s="150">
        <f>IF(N1209="snížená",J1209,0)</f>
        <v>0</v>
      </c>
      <c r="BG1209" s="150">
        <f>IF(N1209="zákl. přenesená",J1209,0)</f>
        <v>0</v>
      </c>
      <c r="BH1209" s="150">
        <f>IF(N1209="sníž. přenesená",J1209,0)</f>
        <v>0</v>
      </c>
      <c r="BI1209" s="150">
        <f>IF(N1209="nulová",J1209,0)</f>
        <v>0</v>
      </c>
      <c r="BJ1209" s="17" t="s">
        <v>94</v>
      </c>
      <c r="BK1209" s="150">
        <f>ROUND(I1209*H1209,2)</f>
        <v>0</v>
      </c>
      <c r="BL1209" s="17" t="s">
        <v>226</v>
      </c>
      <c r="BM1209" s="149" t="s">
        <v>2670</v>
      </c>
    </row>
    <row r="1210" spans="2:65" s="1" customFormat="1" ht="11.25">
      <c r="B1210" s="33"/>
      <c r="D1210" s="179" t="s">
        <v>256</v>
      </c>
      <c r="F1210" s="180" t="s">
        <v>2671</v>
      </c>
      <c r="I1210" s="181"/>
      <c r="L1210" s="33"/>
      <c r="M1210" s="182"/>
      <c r="T1210" s="57"/>
      <c r="AT1210" s="17" t="s">
        <v>256</v>
      </c>
      <c r="AU1210" s="17" t="s">
        <v>96</v>
      </c>
    </row>
    <row r="1211" spans="2:65" s="14" customFormat="1" ht="11.25">
      <c r="B1211" s="165"/>
      <c r="D1211" s="152" t="s">
        <v>228</v>
      </c>
      <c r="E1211" s="166" t="s">
        <v>1</v>
      </c>
      <c r="F1211" s="167" t="s">
        <v>2672</v>
      </c>
      <c r="H1211" s="168">
        <v>8.4000000000000005E-2</v>
      </c>
      <c r="I1211" s="169"/>
      <c r="L1211" s="165"/>
      <c r="M1211" s="170"/>
      <c r="T1211" s="171"/>
      <c r="AT1211" s="166" t="s">
        <v>228</v>
      </c>
      <c r="AU1211" s="166" t="s">
        <v>96</v>
      </c>
      <c r="AV1211" s="14" t="s">
        <v>96</v>
      </c>
      <c r="AW1211" s="14" t="s">
        <v>42</v>
      </c>
      <c r="AX1211" s="14" t="s">
        <v>87</v>
      </c>
      <c r="AY1211" s="166" t="s">
        <v>219</v>
      </c>
    </row>
    <row r="1212" spans="2:65" s="14" customFormat="1" ht="11.25">
      <c r="B1212" s="165"/>
      <c r="D1212" s="152" t="s">
        <v>228</v>
      </c>
      <c r="E1212" s="166" t="s">
        <v>1</v>
      </c>
      <c r="F1212" s="167" t="s">
        <v>2673</v>
      </c>
      <c r="H1212" s="168">
        <v>0.746</v>
      </c>
      <c r="I1212" s="169"/>
      <c r="L1212" s="165"/>
      <c r="M1212" s="170"/>
      <c r="T1212" s="171"/>
      <c r="AT1212" s="166" t="s">
        <v>228</v>
      </c>
      <c r="AU1212" s="166" t="s">
        <v>96</v>
      </c>
      <c r="AV1212" s="14" t="s">
        <v>96</v>
      </c>
      <c r="AW1212" s="14" t="s">
        <v>42</v>
      </c>
      <c r="AX1212" s="14" t="s">
        <v>87</v>
      </c>
      <c r="AY1212" s="166" t="s">
        <v>219</v>
      </c>
    </row>
    <row r="1213" spans="2:65" s="14" customFormat="1" ht="11.25">
      <c r="B1213" s="165"/>
      <c r="D1213" s="152" t="s">
        <v>228</v>
      </c>
      <c r="E1213" s="166" t="s">
        <v>1</v>
      </c>
      <c r="F1213" s="167" t="s">
        <v>2674</v>
      </c>
      <c r="H1213" s="168">
        <v>-0.72899999999999998</v>
      </c>
      <c r="I1213" s="169"/>
      <c r="L1213" s="165"/>
      <c r="M1213" s="170"/>
      <c r="T1213" s="171"/>
      <c r="AT1213" s="166" t="s">
        <v>228</v>
      </c>
      <c r="AU1213" s="166" t="s">
        <v>96</v>
      </c>
      <c r="AV1213" s="14" t="s">
        <v>96</v>
      </c>
      <c r="AW1213" s="14" t="s">
        <v>42</v>
      </c>
      <c r="AX1213" s="14" t="s">
        <v>87</v>
      </c>
      <c r="AY1213" s="166" t="s">
        <v>219</v>
      </c>
    </row>
    <row r="1214" spans="2:65" s="15" customFormat="1" ht="11.25">
      <c r="B1214" s="172"/>
      <c r="D1214" s="152" t="s">
        <v>228</v>
      </c>
      <c r="E1214" s="173" t="s">
        <v>1527</v>
      </c>
      <c r="F1214" s="174" t="s">
        <v>2675</v>
      </c>
      <c r="H1214" s="175">
        <v>0.10100000000000001</v>
      </c>
      <c r="I1214" s="176"/>
      <c r="L1214" s="172"/>
      <c r="M1214" s="177"/>
      <c r="T1214" s="178"/>
      <c r="AT1214" s="173" t="s">
        <v>228</v>
      </c>
      <c r="AU1214" s="173" t="s">
        <v>96</v>
      </c>
      <c r="AV1214" s="15" t="s">
        <v>226</v>
      </c>
      <c r="AW1214" s="15" t="s">
        <v>42</v>
      </c>
      <c r="AX1214" s="15" t="s">
        <v>94</v>
      </c>
      <c r="AY1214" s="173" t="s">
        <v>219</v>
      </c>
    </row>
    <row r="1215" spans="2:65" s="11" customFormat="1" ht="25.9" customHeight="1">
      <c r="B1215" s="126"/>
      <c r="D1215" s="127" t="s">
        <v>86</v>
      </c>
      <c r="E1215" s="128" t="s">
        <v>472</v>
      </c>
      <c r="F1215" s="128" t="s">
        <v>1425</v>
      </c>
      <c r="I1215" s="129"/>
      <c r="J1215" s="130">
        <f>BK1215</f>
        <v>0</v>
      </c>
      <c r="L1215" s="126"/>
      <c r="M1215" s="131"/>
      <c r="P1215" s="132">
        <f>P1216</f>
        <v>0</v>
      </c>
      <c r="R1215" s="132">
        <f>R1216</f>
        <v>6.5183099999999994E-2</v>
      </c>
      <c r="T1215" s="133">
        <f>T1216</f>
        <v>0</v>
      </c>
      <c r="AR1215" s="127" t="s">
        <v>236</v>
      </c>
      <c r="AT1215" s="134" t="s">
        <v>86</v>
      </c>
      <c r="AU1215" s="134" t="s">
        <v>87</v>
      </c>
      <c r="AY1215" s="127" t="s">
        <v>219</v>
      </c>
      <c r="BK1215" s="135">
        <f>BK1216</f>
        <v>0</v>
      </c>
    </row>
    <row r="1216" spans="2:65" s="11" customFormat="1" ht="22.9" customHeight="1">
      <c r="B1216" s="126"/>
      <c r="D1216" s="127" t="s">
        <v>86</v>
      </c>
      <c r="E1216" s="136" t="s">
        <v>1426</v>
      </c>
      <c r="F1216" s="136" t="s">
        <v>1427</v>
      </c>
      <c r="I1216" s="129"/>
      <c r="J1216" s="137">
        <f>BK1216</f>
        <v>0</v>
      </c>
      <c r="L1216" s="126"/>
      <c r="M1216" s="131"/>
      <c r="P1216" s="132">
        <f>SUM(P1217:P1246)</f>
        <v>0</v>
      </c>
      <c r="R1216" s="132">
        <f>SUM(R1217:R1246)</f>
        <v>6.5183099999999994E-2</v>
      </c>
      <c r="T1216" s="133">
        <f>SUM(T1217:T1246)</f>
        <v>0</v>
      </c>
      <c r="AR1216" s="127" t="s">
        <v>236</v>
      </c>
      <c r="AT1216" s="134" t="s">
        <v>86</v>
      </c>
      <c r="AU1216" s="134" t="s">
        <v>94</v>
      </c>
      <c r="AY1216" s="127" t="s">
        <v>219</v>
      </c>
      <c r="BK1216" s="135">
        <f>SUM(BK1217:BK1246)</f>
        <v>0</v>
      </c>
    </row>
    <row r="1217" spans="2:65" s="1" customFormat="1" ht="16.5" customHeight="1">
      <c r="B1217" s="33"/>
      <c r="C1217" s="138" t="s">
        <v>2676</v>
      </c>
      <c r="D1217" s="138" t="s">
        <v>221</v>
      </c>
      <c r="E1217" s="139" t="s">
        <v>1428</v>
      </c>
      <c r="F1217" s="140" t="s">
        <v>1429</v>
      </c>
      <c r="G1217" s="141" t="s">
        <v>1430</v>
      </c>
      <c r="H1217" s="142">
        <v>6.3E-2</v>
      </c>
      <c r="I1217" s="143"/>
      <c r="J1217" s="144">
        <f>ROUND(I1217*H1217,2)</f>
        <v>0</v>
      </c>
      <c r="K1217" s="140" t="s">
        <v>254</v>
      </c>
      <c r="L1217" s="33"/>
      <c r="M1217" s="145" t="s">
        <v>1</v>
      </c>
      <c r="N1217" s="146" t="s">
        <v>52</v>
      </c>
      <c r="P1217" s="147">
        <f>O1217*H1217</f>
        <v>0</v>
      </c>
      <c r="Q1217" s="147">
        <v>8.8000000000000005E-3</v>
      </c>
      <c r="R1217" s="147">
        <f>Q1217*H1217</f>
        <v>5.5440000000000003E-4</v>
      </c>
      <c r="S1217" s="147">
        <v>0</v>
      </c>
      <c r="T1217" s="148">
        <f>S1217*H1217</f>
        <v>0</v>
      </c>
      <c r="AR1217" s="149" t="s">
        <v>1431</v>
      </c>
      <c r="AT1217" s="149" t="s">
        <v>221</v>
      </c>
      <c r="AU1217" s="149" t="s">
        <v>96</v>
      </c>
      <c r="AY1217" s="17" t="s">
        <v>219</v>
      </c>
      <c r="BE1217" s="150">
        <f>IF(N1217="základní",J1217,0)</f>
        <v>0</v>
      </c>
      <c r="BF1217" s="150">
        <f>IF(N1217="snížená",J1217,0)</f>
        <v>0</v>
      </c>
      <c r="BG1217" s="150">
        <f>IF(N1217="zákl. přenesená",J1217,0)</f>
        <v>0</v>
      </c>
      <c r="BH1217" s="150">
        <f>IF(N1217="sníž. přenesená",J1217,0)</f>
        <v>0</v>
      </c>
      <c r="BI1217" s="150">
        <f>IF(N1217="nulová",J1217,0)</f>
        <v>0</v>
      </c>
      <c r="BJ1217" s="17" t="s">
        <v>94</v>
      </c>
      <c r="BK1217" s="150">
        <f>ROUND(I1217*H1217,2)</f>
        <v>0</v>
      </c>
      <c r="BL1217" s="17" t="s">
        <v>1431</v>
      </c>
      <c r="BM1217" s="149" t="s">
        <v>2677</v>
      </c>
    </row>
    <row r="1218" spans="2:65" s="1" customFormat="1" ht="11.25">
      <c r="B1218" s="33"/>
      <c r="D1218" s="179" t="s">
        <v>256</v>
      </c>
      <c r="F1218" s="180" t="s">
        <v>1433</v>
      </c>
      <c r="I1218" s="181"/>
      <c r="L1218" s="33"/>
      <c r="M1218" s="182"/>
      <c r="T1218" s="57"/>
      <c r="AT1218" s="17" t="s">
        <v>256</v>
      </c>
      <c r="AU1218" s="17" t="s">
        <v>96</v>
      </c>
    </row>
    <row r="1219" spans="2:65" s="12" customFormat="1" ht="11.25">
      <c r="B1219" s="151"/>
      <c r="D1219" s="152" t="s">
        <v>228</v>
      </c>
      <c r="E1219" s="153" t="s">
        <v>1</v>
      </c>
      <c r="F1219" s="154" t="s">
        <v>2678</v>
      </c>
      <c r="H1219" s="153" t="s">
        <v>1</v>
      </c>
      <c r="I1219" s="155"/>
      <c r="L1219" s="151"/>
      <c r="M1219" s="156"/>
      <c r="T1219" s="157"/>
      <c r="AT1219" s="153" t="s">
        <v>228</v>
      </c>
      <c r="AU1219" s="153" t="s">
        <v>96</v>
      </c>
      <c r="AV1219" s="12" t="s">
        <v>94</v>
      </c>
      <c r="AW1219" s="12" t="s">
        <v>42</v>
      </c>
      <c r="AX1219" s="12" t="s">
        <v>87</v>
      </c>
      <c r="AY1219" s="153" t="s">
        <v>219</v>
      </c>
    </row>
    <row r="1220" spans="2:65" s="12" customFormat="1" ht="11.25">
      <c r="B1220" s="151"/>
      <c r="D1220" s="152" t="s">
        <v>228</v>
      </c>
      <c r="E1220" s="153" t="s">
        <v>1</v>
      </c>
      <c r="F1220" s="154" t="s">
        <v>2679</v>
      </c>
      <c r="H1220" s="153" t="s">
        <v>1</v>
      </c>
      <c r="I1220" s="155"/>
      <c r="L1220" s="151"/>
      <c r="M1220" s="156"/>
      <c r="T1220" s="157"/>
      <c r="AT1220" s="153" t="s">
        <v>228</v>
      </c>
      <c r="AU1220" s="153" t="s">
        <v>96</v>
      </c>
      <c r="AV1220" s="12" t="s">
        <v>94</v>
      </c>
      <c r="AW1220" s="12" t="s">
        <v>42</v>
      </c>
      <c r="AX1220" s="12" t="s">
        <v>87</v>
      </c>
      <c r="AY1220" s="153" t="s">
        <v>219</v>
      </c>
    </row>
    <row r="1221" spans="2:65" s="14" customFormat="1" ht="11.25">
      <c r="B1221" s="165"/>
      <c r="D1221" s="152" t="s">
        <v>228</v>
      </c>
      <c r="E1221" s="166" t="s">
        <v>1</v>
      </c>
      <c r="F1221" s="167" t="s">
        <v>2680</v>
      </c>
      <c r="H1221" s="168">
        <v>6.3E-2</v>
      </c>
      <c r="I1221" s="169"/>
      <c r="L1221" s="165"/>
      <c r="M1221" s="170"/>
      <c r="T1221" s="171"/>
      <c r="AT1221" s="166" t="s">
        <v>228</v>
      </c>
      <c r="AU1221" s="166" t="s">
        <v>96</v>
      </c>
      <c r="AV1221" s="14" t="s">
        <v>96</v>
      </c>
      <c r="AW1221" s="14" t="s">
        <v>42</v>
      </c>
      <c r="AX1221" s="14" t="s">
        <v>87</v>
      </c>
      <c r="AY1221" s="166" t="s">
        <v>219</v>
      </c>
    </row>
    <row r="1222" spans="2:65" s="15" customFormat="1" ht="11.25">
      <c r="B1222" s="172"/>
      <c r="D1222" s="152" t="s">
        <v>228</v>
      </c>
      <c r="E1222" s="173" t="s">
        <v>1</v>
      </c>
      <c r="F1222" s="174" t="s">
        <v>262</v>
      </c>
      <c r="H1222" s="175">
        <v>6.3E-2</v>
      </c>
      <c r="I1222" s="176"/>
      <c r="L1222" s="172"/>
      <c r="M1222" s="177"/>
      <c r="T1222" s="178"/>
      <c r="AT1222" s="173" t="s">
        <v>228</v>
      </c>
      <c r="AU1222" s="173" t="s">
        <v>96</v>
      </c>
      <c r="AV1222" s="15" t="s">
        <v>226</v>
      </c>
      <c r="AW1222" s="15" t="s">
        <v>42</v>
      </c>
      <c r="AX1222" s="15" t="s">
        <v>94</v>
      </c>
      <c r="AY1222" s="173" t="s">
        <v>219</v>
      </c>
    </row>
    <row r="1223" spans="2:65" s="1" customFormat="1" ht="16.5" customHeight="1">
      <c r="B1223" s="33"/>
      <c r="C1223" s="138" t="s">
        <v>2681</v>
      </c>
      <c r="D1223" s="138" t="s">
        <v>221</v>
      </c>
      <c r="E1223" s="139" t="s">
        <v>2682</v>
      </c>
      <c r="F1223" s="140" t="s">
        <v>2683</v>
      </c>
      <c r="G1223" s="141" t="s">
        <v>624</v>
      </c>
      <c r="H1223" s="142">
        <v>63</v>
      </c>
      <c r="I1223" s="143"/>
      <c r="J1223" s="144">
        <f>ROUND(I1223*H1223,2)</f>
        <v>0</v>
      </c>
      <c r="K1223" s="140" t="s">
        <v>254</v>
      </c>
      <c r="L1223" s="33"/>
      <c r="M1223" s="145" t="s">
        <v>1</v>
      </c>
      <c r="N1223" s="146" t="s">
        <v>52</v>
      </c>
      <c r="P1223" s="147">
        <f>O1223*H1223</f>
        <v>0</v>
      </c>
      <c r="Q1223" s="147">
        <v>1.2E-4</v>
      </c>
      <c r="R1223" s="147">
        <f>Q1223*H1223</f>
        <v>7.5599999999999999E-3</v>
      </c>
      <c r="S1223" s="147">
        <v>0</v>
      </c>
      <c r="T1223" s="148">
        <f>S1223*H1223</f>
        <v>0</v>
      </c>
      <c r="AR1223" s="149" t="s">
        <v>1431</v>
      </c>
      <c r="AT1223" s="149" t="s">
        <v>221</v>
      </c>
      <c r="AU1223" s="149" t="s">
        <v>96</v>
      </c>
      <c r="AY1223" s="17" t="s">
        <v>219</v>
      </c>
      <c r="BE1223" s="150">
        <f>IF(N1223="základní",J1223,0)</f>
        <v>0</v>
      </c>
      <c r="BF1223" s="150">
        <f>IF(N1223="snížená",J1223,0)</f>
        <v>0</v>
      </c>
      <c r="BG1223" s="150">
        <f>IF(N1223="zákl. přenesená",J1223,0)</f>
        <v>0</v>
      </c>
      <c r="BH1223" s="150">
        <f>IF(N1223="sníž. přenesená",J1223,0)</f>
        <v>0</v>
      </c>
      <c r="BI1223" s="150">
        <f>IF(N1223="nulová",J1223,0)</f>
        <v>0</v>
      </c>
      <c r="BJ1223" s="17" t="s">
        <v>94</v>
      </c>
      <c r="BK1223" s="150">
        <f>ROUND(I1223*H1223,2)</f>
        <v>0</v>
      </c>
      <c r="BL1223" s="17" t="s">
        <v>1431</v>
      </c>
      <c r="BM1223" s="149" t="s">
        <v>2684</v>
      </c>
    </row>
    <row r="1224" spans="2:65" s="1" customFormat="1" ht="11.25">
      <c r="B1224" s="33"/>
      <c r="D1224" s="179" t="s">
        <v>256</v>
      </c>
      <c r="F1224" s="180" t="s">
        <v>2685</v>
      </c>
      <c r="I1224" s="181"/>
      <c r="L1224" s="33"/>
      <c r="M1224" s="182"/>
      <c r="T1224" s="57"/>
      <c r="AT1224" s="17" t="s">
        <v>256</v>
      </c>
      <c r="AU1224" s="17" t="s">
        <v>96</v>
      </c>
    </row>
    <row r="1225" spans="2:65" s="14" customFormat="1" ht="11.25">
      <c r="B1225" s="165"/>
      <c r="D1225" s="152" t="s">
        <v>228</v>
      </c>
      <c r="E1225" s="166" t="s">
        <v>1</v>
      </c>
      <c r="F1225" s="167" t="s">
        <v>1494</v>
      </c>
      <c r="H1225" s="168">
        <v>63</v>
      </c>
      <c r="I1225" s="169"/>
      <c r="L1225" s="165"/>
      <c r="M1225" s="170"/>
      <c r="T1225" s="171"/>
      <c r="AT1225" s="166" t="s">
        <v>228</v>
      </c>
      <c r="AU1225" s="166" t="s">
        <v>96</v>
      </c>
      <c r="AV1225" s="14" t="s">
        <v>96</v>
      </c>
      <c r="AW1225" s="14" t="s">
        <v>42</v>
      </c>
      <c r="AX1225" s="14" t="s">
        <v>94</v>
      </c>
      <c r="AY1225" s="166" t="s">
        <v>219</v>
      </c>
    </row>
    <row r="1226" spans="2:65" s="1" customFormat="1" ht="24.2" customHeight="1">
      <c r="B1226" s="33"/>
      <c r="C1226" s="138" t="s">
        <v>2686</v>
      </c>
      <c r="D1226" s="138" t="s">
        <v>221</v>
      </c>
      <c r="E1226" s="139" t="s">
        <v>1440</v>
      </c>
      <c r="F1226" s="140" t="s">
        <v>1441</v>
      </c>
      <c r="G1226" s="141" t="s">
        <v>624</v>
      </c>
      <c r="H1226" s="142">
        <v>63</v>
      </c>
      <c r="I1226" s="143"/>
      <c r="J1226" s="144">
        <f>ROUND(I1226*H1226,2)</f>
        <v>0</v>
      </c>
      <c r="K1226" s="140" t="s">
        <v>225</v>
      </c>
      <c r="L1226" s="33"/>
      <c r="M1226" s="145" t="s">
        <v>1</v>
      </c>
      <c r="N1226" s="146" t="s">
        <v>52</v>
      </c>
      <c r="P1226" s="147">
        <f>O1226*H1226</f>
        <v>0</v>
      </c>
      <c r="Q1226" s="147">
        <v>0</v>
      </c>
      <c r="R1226" s="147">
        <f>Q1226*H1226</f>
        <v>0</v>
      </c>
      <c r="S1226" s="147">
        <v>0</v>
      </c>
      <c r="T1226" s="148">
        <f>S1226*H1226</f>
        <v>0</v>
      </c>
      <c r="AR1226" s="149" t="s">
        <v>1431</v>
      </c>
      <c r="AT1226" s="149" t="s">
        <v>221</v>
      </c>
      <c r="AU1226" s="149" t="s">
        <v>96</v>
      </c>
      <c r="AY1226" s="17" t="s">
        <v>219</v>
      </c>
      <c r="BE1226" s="150">
        <f>IF(N1226="základní",J1226,0)</f>
        <v>0</v>
      </c>
      <c r="BF1226" s="150">
        <f>IF(N1226="snížená",J1226,0)</f>
        <v>0</v>
      </c>
      <c r="BG1226" s="150">
        <f>IF(N1226="zákl. přenesená",J1226,0)</f>
        <v>0</v>
      </c>
      <c r="BH1226" s="150">
        <f>IF(N1226="sníž. přenesená",J1226,0)</f>
        <v>0</v>
      </c>
      <c r="BI1226" s="150">
        <f>IF(N1226="nulová",J1226,0)</f>
        <v>0</v>
      </c>
      <c r="BJ1226" s="17" t="s">
        <v>94</v>
      </c>
      <c r="BK1226" s="150">
        <f>ROUND(I1226*H1226,2)</f>
        <v>0</v>
      </c>
      <c r="BL1226" s="17" t="s">
        <v>1431</v>
      </c>
      <c r="BM1226" s="149" t="s">
        <v>2687</v>
      </c>
    </row>
    <row r="1227" spans="2:65" s="12" customFormat="1" ht="11.25">
      <c r="B1227" s="151"/>
      <c r="D1227" s="152" t="s">
        <v>228</v>
      </c>
      <c r="E1227" s="153" t="s">
        <v>1</v>
      </c>
      <c r="F1227" s="154" t="s">
        <v>2688</v>
      </c>
      <c r="H1227" s="153" t="s">
        <v>1</v>
      </c>
      <c r="I1227" s="155"/>
      <c r="L1227" s="151"/>
      <c r="M1227" s="156"/>
      <c r="T1227" s="157"/>
      <c r="AT1227" s="153" t="s">
        <v>228</v>
      </c>
      <c r="AU1227" s="153" t="s">
        <v>96</v>
      </c>
      <c r="AV1227" s="12" t="s">
        <v>94</v>
      </c>
      <c r="AW1227" s="12" t="s">
        <v>42</v>
      </c>
      <c r="AX1227" s="12" t="s">
        <v>87</v>
      </c>
      <c r="AY1227" s="153" t="s">
        <v>219</v>
      </c>
    </row>
    <row r="1228" spans="2:65" s="14" customFormat="1" ht="11.25">
      <c r="B1228" s="165"/>
      <c r="D1228" s="152" t="s">
        <v>228</v>
      </c>
      <c r="E1228" s="166" t="s">
        <v>1</v>
      </c>
      <c r="F1228" s="167" t="s">
        <v>1494</v>
      </c>
      <c r="H1228" s="168">
        <v>63</v>
      </c>
      <c r="I1228" s="169"/>
      <c r="L1228" s="165"/>
      <c r="M1228" s="170"/>
      <c r="T1228" s="171"/>
      <c r="AT1228" s="166" t="s">
        <v>228</v>
      </c>
      <c r="AU1228" s="166" t="s">
        <v>96</v>
      </c>
      <c r="AV1228" s="14" t="s">
        <v>96</v>
      </c>
      <c r="AW1228" s="14" t="s">
        <v>42</v>
      </c>
      <c r="AX1228" s="14" t="s">
        <v>94</v>
      </c>
      <c r="AY1228" s="166" t="s">
        <v>219</v>
      </c>
    </row>
    <row r="1229" spans="2:65" s="1" customFormat="1" ht="24.2" customHeight="1">
      <c r="B1229" s="33"/>
      <c r="C1229" s="138" t="s">
        <v>2689</v>
      </c>
      <c r="D1229" s="138" t="s">
        <v>221</v>
      </c>
      <c r="E1229" s="139" t="s">
        <v>1443</v>
      </c>
      <c r="F1229" s="140" t="s">
        <v>1444</v>
      </c>
      <c r="G1229" s="141" t="s">
        <v>272</v>
      </c>
      <c r="H1229" s="142">
        <v>1.2999999999999999E-2</v>
      </c>
      <c r="I1229" s="143"/>
      <c r="J1229" s="144">
        <f>ROUND(I1229*H1229,2)</f>
        <v>0</v>
      </c>
      <c r="K1229" s="140" t="s">
        <v>225</v>
      </c>
      <c r="L1229" s="33"/>
      <c r="M1229" s="145" t="s">
        <v>1</v>
      </c>
      <c r="N1229" s="146" t="s">
        <v>52</v>
      </c>
      <c r="P1229" s="147">
        <f>O1229*H1229</f>
        <v>0</v>
      </c>
      <c r="Q1229" s="147">
        <v>2.4E-2</v>
      </c>
      <c r="R1229" s="147">
        <f>Q1229*H1229</f>
        <v>3.1199999999999999E-4</v>
      </c>
      <c r="S1229" s="147">
        <v>0</v>
      </c>
      <c r="T1229" s="148">
        <f>S1229*H1229</f>
        <v>0</v>
      </c>
      <c r="AR1229" s="149" t="s">
        <v>1431</v>
      </c>
      <c r="AT1229" s="149" t="s">
        <v>221</v>
      </c>
      <c r="AU1229" s="149" t="s">
        <v>96</v>
      </c>
      <c r="AY1229" s="17" t="s">
        <v>219</v>
      </c>
      <c r="BE1229" s="150">
        <f>IF(N1229="základní",J1229,0)</f>
        <v>0</v>
      </c>
      <c r="BF1229" s="150">
        <f>IF(N1229="snížená",J1229,0)</f>
        <v>0</v>
      </c>
      <c r="BG1229" s="150">
        <f>IF(N1229="zákl. přenesená",J1229,0)</f>
        <v>0</v>
      </c>
      <c r="BH1229" s="150">
        <f>IF(N1229="sníž. přenesená",J1229,0)</f>
        <v>0</v>
      </c>
      <c r="BI1229" s="150">
        <f>IF(N1229="nulová",J1229,0)</f>
        <v>0</v>
      </c>
      <c r="BJ1229" s="17" t="s">
        <v>94</v>
      </c>
      <c r="BK1229" s="150">
        <f>ROUND(I1229*H1229,2)</f>
        <v>0</v>
      </c>
      <c r="BL1229" s="17" t="s">
        <v>1431</v>
      </c>
      <c r="BM1229" s="149" t="s">
        <v>2690</v>
      </c>
    </row>
    <row r="1230" spans="2:65" s="12" customFormat="1" ht="11.25">
      <c r="B1230" s="151"/>
      <c r="D1230" s="152" t="s">
        <v>228</v>
      </c>
      <c r="E1230" s="153" t="s">
        <v>1</v>
      </c>
      <c r="F1230" s="154" t="s">
        <v>2678</v>
      </c>
      <c r="H1230" s="153" t="s">
        <v>1</v>
      </c>
      <c r="I1230" s="155"/>
      <c r="L1230" s="151"/>
      <c r="M1230" s="156"/>
      <c r="T1230" s="157"/>
      <c r="AT1230" s="153" t="s">
        <v>228</v>
      </c>
      <c r="AU1230" s="153" t="s">
        <v>96</v>
      </c>
      <c r="AV1230" s="12" t="s">
        <v>94</v>
      </c>
      <c r="AW1230" s="12" t="s">
        <v>42</v>
      </c>
      <c r="AX1230" s="12" t="s">
        <v>87</v>
      </c>
      <c r="AY1230" s="153" t="s">
        <v>219</v>
      </c>
    </row>
    <row r="1231" spans="2:65" s="12" customFormat="1" ht="11.25">
      <c r="B1231" s="151"/>
      <c r="D1231" s="152" t="s">
        <v>228</v>
      </c>
      <c r="E1231" s="153" t="s">
        <v>1</v>
      </c>
      <c r="F1231" s="154" t="s">
        <v>2691</v>
      </c>
      <c r="H1231" s="153" t="s">
        <v>1</v>
      </c>
      <c r="I1231" s="155"/>
      <c r="L1231" s="151"/>
      <c r="M1231" s="156"/>
      <c r="T1231" s="157"/>
      <c r="AT1231" s="153" t="s">
        <v>228</v>
      </c>
      <c r="AU1231" s="153" t="s">
        <v>96</v>
      </c>
      <c r="AV1231" s="12" t="s">
        <v>94</v>
      </c>
      <c r="AW1231" s="12" t="s">
        <v>42</v>
      </c>
      <c r="AX1231" s="12" t="s">
        <v>87</v>
      </c>
      <c r="AY1231" s="153" t="s">
        <v>219</v>
      </c>
    </row>
    <row r="1232" spans="2:65" s="14" customFormat="1" ht="11.25">
      <c r="B1232" s="165"/>
      <c r="D1232" s="152" t="s">
        <v>228</v>
      </c>
      <c r="E1232" s="166" t="s">
        <v>1</v>
      </c>
      <c r="F1232" s="167" t="s">
        <v>2692</v>
      </c>
      <c r="H1232" s="168">
        <v>1.2999999999999999E-2</v>
      </c>
      <c r="I1232" s="169"/>
      <c r="L1232" s="165"/>
      <c r="M1232" s="170"/>
      <c r="T1232" s="171"/>
      <c r="AT1232" s="166" t="s">
        <v>228</v>
      </c>
      <c r="AU1232" s="166" t="s">
        <v>96</v>
      </c>
      <c r="AV1232" s="14" t="s">
        <v>96</v>
      </c>
      <c r="AW1232" s="14" t="s">
        <v>42</v>
      </c>
      <c r="AX1232" s="14" t="s">
        <v>87</v>
      </c>
      <c r="AY1232" s="166" t="s">
        <v>219</v>
      </c>
    </row>
    <row r="1233" spans="2:65" s="15" customFormat="1" ht="11.25">
      <c r="B1233" s="172"/>
      <c r="D1233" s="152" t="s">
        <v>228</v>
      </c>
      <c r="E1233" s="173" t="s">
        <v>1</v>
      </c>
      <c r="F1233" s="174" t="s">
        <v>262</v>
      </c>
      <c r="H1233" s="175">
        <v>1.2999999999999999E-2</v>
      </c>
      <c r="I1233" s="176"/>
      <c r="L1233" s="172"/>
      <c r="M1233" s="177"/>
      <c r="T1233" s="178"/>
      <c r="AT1233" s="173" t="s">
        <v>228</v>
      </c>
      <c r="AU1233" s="173" t="s">
        <v>96</v>
      </c>
      <c r="AV1233" s="15" t="s">
        <v>226</v>
      </c>
      <c r="AW1233" s="15" t="s">
        <v>42</v>
      </c>
      <c r="AX1233" s="15" t="s">
        <v>94</v>
      </c>
      <c r="AY1233" s="173" t="s">
        <v>219</v>
      </c>
    </row>
    <row r="1234" spans="2:65" s="1" customFormat="1" ht="16.5" customHeight="1">
      <c r="B1234" s="33"/>
      <c r="C1234" s="138" t="s">
        <v>2693</v>
      </c>
      <c r="D1234" s="138" t="s">
        <v>221</v>
      </c>
      <c r="E1234" s="139" t="s">
        <v>1449</v>
      </c>
      <c r="F1234" s="140" t="s">
        <v>1450</v>
      </c>
      <c r="G1234" s="141" t="s">
        <v>624</v>
      </c>
      <c r="H1234" s="142">
        <v>63</v>
      </c>
      <c r="I1234" s="143"/>
      <c r="J1234" s="144">
        <f>ROUND(I1234*H1234,2)</f>
        <v>0</v>
      </c>
      <c r="K1234" s="140" t="s">
        <v>254</v>
      </c>
      <c r="L1234" s="33"/>
      <c r="M1234" s="145" t="s">
        <v>1</v>
      </c>
      <c r="N1234" s="146" t="s">
        <v>52</v>
      </c>
      <c r="P1234" s="147">
        <f>O1234*H1234</f>
        <v>0</v>
      </c>
      <c r="Q1234" s="147">
        <v>0</v>
      </c>
      <c r="R1234" s="147">
        <f>Q1234*H1234</f>
        <v>0</v>
      </c>
      <c r="S1234" s="147">
        <v>0</v>
      </c>
      <c r="T1234" s="148">
        <f>S1234*H1234</f>
        <v>0</v>
      </c>
      <c r="AR1234" s="149" t="s">
        <v>1431</v>
      </c>
      <c r="AT1234" s="149" t="s">
        <v>221</v>
      </c>
      <c r="AU1234" s="149" t="s">
        <v>96</v>
      </c>
      <c r="AY1234" s="17" t="s">
        <v>219</v>
      </c>
      <c r="BE1234" s="150">
        <f>IF(N1234="základní",J1234,0)</f>
        <v>0</v>
      </c>
      <c r="BF1234" s="150">
        <f>IF(N1234="snížená",J1234,0)</f>
        <v>0</v>
      </c>
      <c r="BG1234" s="150">
        <f>IF(N1234="zákl. přenesená",J1234,0)</f>
        <v>0</v>
      </c>
      <c r="BH1234" s="150">
        <f>IF(N1234="sníž. přenesená",J1234,0)</f>
        <v>0</v>
      </c>
      <c r="BI1234" s="150">
        <f>IF(N1234="nulová",J1234,0)</f>
        <v>0</v>
      </c>
      <c r="BJ1234" s="17" t="s">
        <v>94</v>
      </c>
      <c r="BK1234" s="150">
        <f>ROUND(I1234*H1234,2)</f>
        <v>0</v>
      </c>
      <c r="BL1234" s="17" t="s">
        <v>1431</v>
      </c>
      <c r="BM1234" s="149" t="s">
        <v>2694</v>
      </c>
    </row>
    <row r="1235" spans="2:65" s="1" customFormat="1" ht="11.25">
      <c r="B1235" s="33"/>
      <c r="D1235" s="179" t="s">
        <v>256</v>
      </c>
      <c r="F1235" s="180" t="s">
        <v>1452</v>
      </c>
      <c r="I1235" s="181"/>
      <c r="L1235" s="33"/>
      <c r="M1235" s="182"/>
      <c r="T1235" s="57"/>
      <c r="AT1235" s="17" t="s">
        <v>256</v>
      </c>
      <c r="AU1235" s="17" t="s">
        <v>96</v>
      </c>
    </row>
    <row r="1236" spans="2:65" s="12" customFormat="1" ht="11.25">
      <c r="B1236" s="151"/>
      <c r="D1236" s="152" t="s">
        <v>228</v>
      </c>
      <c r="E1236" s="153" t="s">
        <v>1</v>
      </c>
      <c r="F1236" s="154" t="s">
        <v>2678</v>
      </c>
      <c r="H1236" s="153" t="s">
        <v>1</v>
      </c>
      <c r="I1236" s="155"/>
      <c r="L1236" s="151"/>
      <c r="M1236" s="156"/>
      <c r="T1236" s="157"/>
      <c r="AT1236" s="153" t="s">
        <v>228</v>
      </c>
      <c r="AU1236" s="153" t="s">
        <v>96</v>
      </c>
      <c r="AV1236" s="12" t="s">
        <v>94</v>
      </c>
      <c r="AW1236" s="12" t="s">
        <v>42</v>
      </c>
      <c r="AX1236" s="12" t="s">
        <v>87</v>
      </c>
      <c r="AY1236" s="153" t="s">
        <v>219</v>
      </c>
    </row>
    <row r="1237" spans="2:65" s="14" customFormat="1" ht="11.25">
      <c r="B1237" s="165"/>
      <c r="D1237" s="152" t="s">
        <v>228</v>
      </c>
      <c r="E1237" s="166" t="s">
        <v>1</v>
      </c>
      <c r="F1237" s="167" t="s">
        <v>2695</v>
      </c>
      <c r="H1237" s="168">
        <v>63</v>
      </c>
      <c r="I1237" s="169"/>
      <c r="L1237" s="165"/>
      <c r="M1237" s="170"/>
      <c r="T1237" s="171"/>
      <c r="AT1237" s="166" t="s">
        <v>228</v>
      </c>
      <c r="AU1237" s="166" t="s">
        <v>96</v>
      </c>
      <c r="AV1237" s="14" t="s">
        <v>96</v>
      </c>
      <c r="AW1237" s="14" t="s">
        <v>42</v>
      </c>
      <c r="AX1237" s="14" t="s">
        <v>87</v>
      </c>
      <c r="AY1237" s="166" t="s">
        <v>219</v>
      </c>
    </row>
    <row r="1238" spans="2:65" s="13" customFormat="1" ht="11.25">
      <c r="B1238" s="158"/>
      <c r="D1238" s="152" t="s">
        <v>228</v>
      </c>
      <c r="E1238" s="159" t="s">
        <v>1494</v>
      </c>
      <c r="F1238" s="160" t="s">
        <v>2696</v>
      </c>
      <c r="H1238" s="161">
        <v>63</v>
      </c>
      <c r="I1238" s="162"/>
      <c r="L1238" s="158"/>
      <c r="M1238" s="163"/>
      <c r="T1238" s="164"/>
      <c r="AT1238" s="159" t="s">
        <v>228</v>
      </c>
      <c r="AU1238" s="159" t="s">
        <v>96</v>
      </c>
      <c r="AV1238" s="13" t="s">
        <v>236</v>
      </c>
      <c r="AW1238" s="13" t="s">
        <v>42</v>
      </c>
      <c r="AX1238" s="13" t="s">
        <v>87</v>
      </c>
      <c r="AY1238" s="159" t="s">
        <v>219</v>
      </c>
    </row>
    <row r="1239" spans="2:65" s="15" customFormat="1" ht="11.25">
      <c r="B1239" s="172"/>
      <c r="D1239" s="152" t="s">
        <v>228</v>
      </c>
      <c r="E1239" s="173" t="s">
        <v>1</v>
      </c>
      <c r="F1239" s="174" t="s">
        <v>262</v>
      </c>
      <c r="H1239" s="175">
        <v>63</v>
      </c>
      <c r="I1239" s="176"/>
      <c r="L1239" s="172"/>
      <c r="M1239" s="177"/>
      <c r="T1239" s="178"/>
      <c r="AT1239" s="173" t="s">
        <v>228</v>
      </c>
      <c r="AU1239" s="173" t="s">
        <v>96</v>
      </c>
      <c r="AV1239" s="15" t="s">
        <v>226</v>
      </c>
      <c r="AW1239" s="15" t="s">
        <v>42</v>
      </c>
      <c r="AX1239" s="15" t="s">
        <v>94</v>
      </c>
      <c r="AY1239" s="173" t="s">
        <v>219</v>
      </c>
    </row>
    <row r="1240" spans="2:65" s="1" customFormat="1" ht="16.5" customHeight="1">
      <c r="B1240" s="33"/>
      <c r="C1240" s="183" t="s">
        <v>2697</v>
      </c>
      <c r="D1240" s="183" t="s">
        <v>472</v>
      </c>
      <c r="E1240" s="184" t="s">
        <v>1457</v>
      </c>
      <c r="F1240" s="185" t="s">
        <v>1458</v>
      </c>
      <c r="G1240" s="186" t="s">
        <v>624</v>
      </c>
      <c r="H1240" s="187">
        <v>72.765000000000001</v>
      </c>
      <c r="I1240" s="188"/>
      <c r="J1240" s="189">
        <f>ROUND(I1240*H1240,2)</f>
        <v>0</v>
      </c>
      <c r="K1240" s="185" t="s">
        <v>254</v>
      </c>
      <c r="L1240" s="190"/>
      <c r="M1240" s="191" t="s">
        <v>1</v>
      </c>
      <c r="N1240" s="192" t="s">
        <v>52</v>
      </c>
      <c r="P1240" s="147">
        <f>O1240*H1240</f>
        <v>0</v>
      </c>
      <c r="Q1240" s="147">
        <v>7.7999999999999999E-4</v>
      </c>
      <c r="R1240" s="147">
        <f>Q1240*H1240</f>
        <v>5.67567E-2</v>
      </c>
      <c r="S1240" s="147">
        <v>0</v>
      </c>
      <c r="T1240" s="148">
        <f>S1240*H1240</f>
        <v>0</v>
      </c>
      <c r="AR1240" s="149" t="s">
        <v>1459</v>
      </c>
      <c r="AT1240" s="149" t="s">
        <v>472</v>
      </c>
      <c r="AU1240" s="149" t="s">
        <v>96</v>
      </c>
      <c r="AY1240" s="17" t="s">
        <v>219</v>
      </c>
      <c r="BE1240" s="150">
        <f>IF(N1240="základní",J1240,0)</f>
        <v>0</v>
      </c>
      <c r="BF1240" s="150">
        <f>IF(N1240="snížená",J1240,0)</f>
        <v>0</v>
      </c>
      <c r="BG1240" s="150">
        <f>IF(N1240="zákl. přenesená",J1240,0)</f>
        <v>0</v>
      </c>
      <c r="BH1240" s="150">
        <f>IF(N1240="sníž. přenesená",J1240,0)</f>
        <v>0</v>
      </c>
      <c r="BI1240" s="150">
        <f>IF(N1240="nulová",J1240,0)</f>
        <v>0</v>
      </c>
      <c r="BJ1240" s="17" t="s">
        <v>94</v>
      </c>
      <c r="BK1240" s="150">
        <f>ROUND(I1240*H1240,2)</f>
        <v>0</v>
      </c>
      <c r="BL1240" s="17" t="s">
        <v>1431</v>
      </c>
      <c r="BM1240" s="149" t="s">
        <v>2698</v>
      </c>
    </row>
    <row r="1241" spans="2:65" s="12" customFormat="1" ht="11.25">
      <c r="B1241" s="151"/>
      <c r="D1241" s="152" t="s">
        <v>228</v>
      </c>
      <c r="E1241" s="153" t="s">
        <v>1</v>
      </c>
      <c r="F1241" s="154" t="s">
        <v>2699</v>
      </c>
      <c r="H1241" s="153" t="s">
        <v>1</v>
      </c>
      <c r="I1241" s="155"/>
      <c r="L1241" s="151"/>
      <c r="M1241" s="156"/>
      <c r="T1241" s="157"/>
      <c r="AT1241" s="153" t="s">
        <v>228</v>
      </c>
      <c r="AU1241" s="153" t="s">
        <v>96</v>
      </c>
      <c r="AV1241" s="12" t="s">
        <v>94</v>
      </c>
      <c r="AW1241" s="12" t="s">
        <v>42</v>
      </c>
      <c r="AX1241" s="12" t="s">
        <v>87</v>
      </c>
      <c r="AY1241" s="153" t="s">
        <v>219</v>
      </c>
    </row>
    <row r="1242" spans="2:65" s="12" customFormat="1" ht="11.25">
      <c r="B1242" s="151"/>
      <c r="D1242" s="152" t="s">
        <v>228</v>
      </c>
      <c r="E1242" s="153" t="s">
        <v>1</v>
      </c>
      <c r="F1242" s="154" t="s">
        <v>1462</v>
      </c>
      <c r="H1242" s="153" t="s">
        <v>1</v>
      </c>
      <c r="I1242" s="155"/>
      <c r="L1242" s="151"/>
      <c r="M1242" s="156"/>
      <c r="T1242" s="157"/>
      <c r="AT1242" s="153" t="s">
        <v>228</v>
      </c>
      <c r="AU1242" s="153" t="s">
        <v>96</v>
      </c>
      <c r="AV1242" s="12" t="s">
        <v>94</v>
      </c>
      <c r="AW1242" s="12" t="s">
        <v>42</v>
      </c>
      <c r="AX1242" s="12" t="s">
        <v>87</v>
      </c>
      <c r="AY1242" s="153" t="s">
        <v>219</v>
      </c>
    </row>
    <row r="1243" spans="2:65" s="14" customFormat="1" ht="11.25">
      <c r="B1243" s="165"/>
      <c r="D1243" s="152" t="s">
        <v>228</v>
      </c>
      <c r="E1243" s="166" t="s">
        <v>1</v>
      </c>
      <c r="F1243" s="167" t="s">
        <v>2700</v>
      </c>
      <c r="H1243" s="168">
        <v>72.765000000000001</v>
      </c>
      <c r="I1243" s="169"/>
      <c r="L1243" s="165"/>
      <c r="M1243" s="170"/>
      <c r="T1243" s="171"/>
      <c r="AT1243" s="166" t="s">
        <v>228</v>
      </c>
      <c r="AU1243" s="166" t="s">
        <v>96</v>
      </c>
      <c r="AV1243" s="14" t="s">
        <v>96</v>
      </c>
      <c r="AW1243" s="14" t="s">
        <v>42</v>
      </c>
      <c r="AX1243" s="14" t="s">
        <v>87</v>
      </c>
      <c r="AY1243" s="166" t="s">
        <v>219</v>
      </c>
    </row>
    <row r="1244" spans="2:65" s="15" customFormat="1" ht="11.25">
      <c r="B1244" s="172"/>
      <c r="D1244" s="152" t="s">
        <v>228</v>
      </c>
      <c r="E1244" s="173" t="s">
        <v>1</v>
      </c>
      <c r="F1244" s="174" t="s">
        <v>262</v>
      </c>
      <c r="H1244" s="175">
        <v>72.765000000000001</v>
      </c>
      <c r="I1244" s="176"/>
      <c r="L1244" s="172"/>
      <c r="M1244" s="177"/>
      <c r="T1244" s="178"/>
      <c r="AT1244" s="173" t="s">
        <v>228</v>
      </c>
      <c r="AU1244" s="173" t="s">
        <v>96</v>
      </c>
      <c r="AV1244" s="15" t="s">
        <v>226</v>
      </c>
      <c r="AW1244" s="15" t="s">
        <v>42</v>
      </c>
      <c r="AX1244" s="15" t="s">
        <v>94</v>
      </c>
      <c r="AY1244" s="173" t="s">
        <v>219</v>
      </c>
    </row>
    <row r="1245" spans="2:65" s="1" customFormat="1" ht="16.5" customHeight="1">
      <c r="B1245" s="33"/>
      <c r="C1245" s="138" t="s">
        <v>2701</v>
      </c>
      <c r="D1245" s="138" t="s">
        <v>221</v>
      </c>
      <c r="E1245" s="139" t="s">
        <v>1483</v>
      </c>
      <c r="F1245" s="140" t="s">
        <v>1484</v>
      </c>
      <c r="G1245" s="141" t="s">
        <v>319</v>
      </c>
      <c r="H1245" s="142">
        <v>6.5000000000000002E-2</v>
      </c>
      <c r="I1245" s="143"/>
      <c r="J1245" s="144">
        <f>ROUND(I1245*H1245,2)</f>
        <v>0</v>
      </c>
      <c r="K1245" s="140" t="s">
        <v>254</v>
      </c>
      <c r="L1245" s="33"/>
      <c r="M1245" s="145" t="s">
        <v>1</v>
      </c>
      <c r="N1245" s="146" t="s">
        <v>52</v>
      </c>
      <c r="P1245" s="147">
        <f>O1245*H1245</f>
        <v>0</v>
      </c>
      <c r="Q1245" s="147">
        <v>0</v>
      </c>
      <c r="R1245" s="147">
        <f>Q1245*H1245</f>
        <v>0</v>
      </c>
      <c r="S1245" s="147">
        <v>0</v>
      </c>
      <c r="T1245" s="148">
        <f>S1245*H1245</f>
        <v>0</v>
      </c>
      <c r="AR1245" s="149" t="s">
        <v>1431</v>
      </c>
      <c r="AT1245" s="149" t="s">
        <v>221</v>
      </c>
      <c r="AU1245" s="149" t="s">
        <v>96</v>
      </c>
      <c r="AY1245" s="17" t="s">
        <v>219</v>
      </c>
      <c r="BE1245" s="150">
        <f>IF(N1245="základní",J1245,0)</f>
        <v>0</v>
      </c>
      <c r="BF1245" s="150">
        <f>IF(N1245="snížená",J1245,0)</f>
        <v>0</v>
      </c>
      <c r="BG1245" s="150">
        <f>IF(N1245="zákl. přenesená",J1245,0)</f>
        <v>0</v>
      </c>
      <c r="BH1245" s="150">
        <f>IF(N1245="sníž. přenesená",J1245,0)</f>
        <v>0</v>
      </c>
      <c r="BI1245" s="150">
        <f>IF(N1245="nulová",J1245,0)</f>
        <v>0</v>
      </c>
      <c r="BJ1245" s="17" t="s">
        <v>94</v>
      </c>
      <c r="BK1245" s="150">
        <f>ROUND(I1245*H1245,2)</f>
        <v>0</v>
      </c>
      <c r="BL1245" s="17" t="s">
        <v>1431</v>
      </c>
      <c r="BM1245" s="149" t="s">
        <v>2702</v>
      </c>
    </row>
    <row r="1246" spans="2:65" s="1" customFormat="1" ht="11.25">
      <c r="B1246" s="33"/>
      <c r="D1246" s="179" t="s">
        <v>256</v>
      </c>
      <c r="F1246" s="180" t="s">
        <v>1486</v>
      </c>
      <c r="I1246" s="181"/>
      <c r="L1246" s="33"/>
      <c r="M1246" s="193"/>
      <c r="N1246" s="194"/>
      <c r="O1246" s="194"/>
      <c r="P1246" s="194"/>
      <c r="Q1246" s="194"/>
      <c r="R1246" s="194"/>
      <c r="S1246" s="194"/>
      <c r="T1246" s="195"/>
      <c r="AT1246" s="17" t="s">
        <v>256</v>
      </c>
      <c r="AU1246" s="17" t="s">
        <v>96</v>
      </c>
    </row>
    <row r="1247" spans="2:65" s="1" customFormat="1" ht="6.95" customHeight="1">
      <c r="B1247" s="45"/>
      <c r="C1247" s="46"/>
      <c r="D1247" s="46"/>
      <c r="E1247" s="46"/>
      <c r="F1247" s="46"/>
      <c r="G1247" s="46"/>
      <c r="H1247" s="46"/>
      <c r="I1247" s="46"/>
      <c r="J1247" s="46"/>
      <c r="K1247" s="46"/>
      <c r="L1247" s="33"/>
    </row>
  </sheetData>
  <sheetProtection algorithmName="SHA-512" hashValue="FDRyyq/uqyiK89jVLinOlUuAQyig+sQWn+oy0GyGc+k6z2qxXWobds3tzBP5xiw5H0xWkyB9X3ItD/uN5bPfDw==" saltValue="N+zCwCONydze6wkzugh7YabyJVJ5Ov1Krk54udmPEzeVu3Lyj1zgR+BEbprPCdOHIXZmt7KJXliCdXg/GkzQ1w==" spinCount="100000" sheet="1" objects="1" scenarios="1" formatColumns="0" formatRows="0" autoFilter="0"/>
  <autoFilter ref="C126:K1246" xr:uid="{00000000-0009-0000-0000-000007000000}"/>
  <mergeCells count="9">
    <mergeCell ref="E86:H86"/>
    <mergeCell ref="E117:H117"/>
    <mergeCell ref="E119:H119"/>
    <mergeCell ref="L2:V2"/>
    <mergeCell ref="E7:H7"/>
    <mergeCell ref="E9:H9"/>
    <mergeCell ref="E18:H18"/>
    <mergeCell ref="E27:H27"/>
    <mergeCell ref="E84:H84"/>
  </mergeCells>
  <hyperlinks>
    <hyperlink ref="F131" r:id="rId1" xr:uid="{00000000-0004-0000-0700-000000000000}"/>
    <hyperlink ref="F142" r:id="rId2" xr:uid="{00000000-0004-0000-0700-000001000000}"/>
    <hyperlink ref="F152" r:id="rId3" xr:uid="{00000000-0004-0000-0700-000002000000}"/>
    <hyperlink ref="F161" r:id="rId4" xr:uid="{00000000-0004-0000-0700-000003000000}"/>
    <hyperlink ref="F183" r:id="rId5" xr:uid="{00000000-0004-0000-0700-000004000000}"/>
    <hyperlink ref="F189" r:id="rId6" xr:uid="{00000000-0004-0000-0700-000005000000}"/>
    <hyperlink ref="F200" r:id="rId7" xr:uid="{00000000-0004-0000-0700-000006000000}"/>
    <hyperlink ref="F225" r:id="rId8" xr:uid="{00000000-0004-0000-0700-000007000000}"/>
    <hyperlink ref="F236" r:id="rId9" xr:uid="{00000000-0004-0000-0700-000008000000}"/>
    <hyperlink ref="F242" r:id="rId10" xr:uid="{00000000-0004-0000-0700-000009000000}"/>
    <hyperlink ref="F252" r:id="rId11" xr:uid="{00000000-0004-0000-0700-00000A000000}"/>
    <hyperlink ref="F268" r:id="rId12" xr:uid="{00000000-0004-0000-0700-00000B000000}"/>
    <hyperlink ref="F273" r:id="rId13" xr:uid="{00000000-0004-0000-0700-00000C000000}"/>
    <hyperlink ref="F280" r:id="rId14" xr:uid="{00000000-0004-0000-0700-00000D000000}"/>
    <hyperlink ref="F284" r:id="rId15" xr:uid="{00000000-0004-0000-0700-00000E000000}"/>
    <hyperlink ref="F296" r:id="rId16" xr:uid="{00000000-0004-0000-0700-00000F000000}"/>
    <hyperlink ref="F307" r:id="rId17" xr:uid="{00000000-0004-0000-0700-000010000000}"/>
    <hyperlink ref="F313" r:id="rId18" xr:uid="{00000000-0004-0000-0700-000011000000}"/>
    <hyperlink ref="F326" r:id="rId19" xr:uid="{00000000-0004-0000-0700-000012000000}"/>
    <hyperlink ref="F332" r:id="rId20" xr:uid="{00000000-0004-0000-0700-000013000000}"/>
    <hyperlink ref="F342" r:id="rId21" xr:uid="{00000000-0004-0000-0700-000014000000}"/>
    <hyperlink ref="F345" r:id="rId22" xr:uid="{00000000-0004-0000-0700-000015000000}"/>
    <hyperlink ref="F368" r:id="rId23" xr:uid="{00000000-0004-0000-0700-000016000000}"/>
    <hyperlink ref="F374" r:id="rId24" xr:uid="{00000000-0004-0000-0700-000017000000}"/>
    <hyperlink ref="F392" r:id="rId25" xr:uid="{00000000-0004-0000-0700-000018000000}"/>
    <hyperlink ref="F409" r:id="rId26" xr:uid="{00000000-0004-0000-0700-000019000000}"/>
    <hyperlink ref="F416" r:id="rId27" xr:uid="{00000000-0004-0000-0700-00001A000000}"/>
    <hyperlink ref="F423" r:id="rId28" xr:uid="{00000000-0004-0000-0700-00001B000000}"/>
    <hyperlink ref="F426" r:id="rId29" xr:uid="{00000000-0004-0000-0700-00001C000000}"/>
    <hyperlink ref="F440" r:id="rId30" xr:uid="{00000000-0004-0000-0700-00001D000000}"/>
    <hyperlink ref="F452" r:id="rId31" xr:uid="{00000000-0004-0000-0700-00001E000000}"/>
    <hyperlink ref="F460" r:id="rId32" xr:uid="{00000000-0004-0000-0700-00001F000000}"/>
    <hyperlink ref="F476" r:id="rId33" xr:uid="{00000000-0004-0000-0700-000020000000}"/>
    <hyperlink ref="F493" r:id="rId34" xr:uid="{00000000-0004-0000-0700-000021000000}"/>
    <hyperlink ref="F505" r:id="rId35" xr:uid="{00000000-0004-0000-0700-000022000000}"/>
    <hyperlink ref="F512" r:id="rId36" xr:uid="{00000000-0004-0000-0700-000023000000}"/>
    <hyperlink ref="F516" r:id="rId37" xr:uid="{00000000-0004-0000-0700-000024000000}"/>
    <hyperlink ref="F533" r:id="rId38" xr:uid="{00000000-0004-0000-0700-000025000000}"/>
    <hyperlink ref="F540" r:id="rId39" xr:uid="{00000000-0004-0000-0700-000026000000}"/>
    <hyperlink ref="F545" r:id="rId40" xr:uid="{00000000-0004-0000-0700-000027000000}"/>
    <hyperlink ref="F556" r:id="rId41" xr:uid="{00000000-0004-0000-0700-000028000000}"/>
    <hyperlink ref="F561" r:id="rId42" xr:uid="{00000000-0004-0000-0700-000029000000}"/>
    <hyperlink ref="F570" r:id="rId43" xr:uid="{00000000-0004-0000-0700-00002A000000}"/>
    <hyperlink ref="F580" r:id="rId44" xr:uid="{00000000-0004-0000-0700-00002B000000}"/>
    <hyperlink ref="F589" r:id="rId45" xr:uid="{00000000-0004-0000-0700-00002C000000}"/>
    <hyperlink ref="F594" r:id="rId46" xr:uid="{00000000-0004-0000-0700-00002D000000}"/>
    <hyperlink ref="F632" r:id="rId47" xr:uid="{00000000-0004-0000-0700-00002E000000}"/>
    <hyperlink ref="F637" r:id="rId48" xr:uid="{00000000-0004-0000-0700-00002F000000}"/>
    <hyperlink ref="F660" r:id="rId49" xr:uid="{00000000-0004-0000-0700-000030000000}"/>
    <hyperlink ref="F665" r:id="rId50" xr:uid="{00000000-0004-0000-0700-000031000000}"/>
    <hyperlink ref="F674" r:id="rId51" xr:uid="{00000000-0004-0000-0700-000032000000}"/>
    <hyperlink ref="F687" r:id="rId52" xr:uid="{00000000-0004-0000-0700-000033000000}"/>
    <hyperlink ref="F713" r:id="rId53" xr:uid="{00000000-0004-0000-0700-000034000000}"/>
    <hyperlink ref="F722" r:id="rId54" xr:uid="{00000000-0004-0000-0700-000035000000}"/>
    <hyperlink ref="F742" r:id="rId55" xr:uid="{00000000-0004-0000-0700-000036000000}"/>
    <hyperlink ref="F751" r:id="rId56" xr:uid="{00000000-0004-0000-0700-000037000000}"/>
    <hyperlink ref="F763" r:id="rId57" xr:uid="{00000000-0004-0000-0700-000038000000}"/>
    <hyperlink ref="F784" r:id="rId58" xr:uid="{00000000-0004-0000-0700-000039000000}"/>
    <hyperlink ref="F789" r:id="rId59" xr:uid="{00000000-0004-0000-0700-00003A000000}"/>
    <hyperlink ref="F800" r:id="rId60" xr:uid="{00000000-0004-0000-0700-00003B000000}"/>
    <hyperlink ref="F825" r:id="rId61" xr:uid="{00000000-0004-0000-0700-00003C000000}"/>
    <hyperlink ref="F836" r:id="rId62" xr:uid="{00000000-0004-0000-0700-00003D000000}"/>
    <hyperlink ref="F842" r:id="rId63" xr:uid="{00000000-0004-0000-0700-00003E000000}"/>
    <hyperlink ref="F847" r:id="rId64" xr:uid="{00000000-0004-0000-0700-00003F000000}"/>
    <hyperlink ref="F854" r:id="rId65" xr:uid="{00000000-0004-0000-0700-000040000000}"/>
    <hyperlink ref="F860" r:id="rId66" xr:uid="{00000000-0004-0000-0700-000041000000}"/>
    <hyperlink ref="F866" r:id="rId67" xr:uid="{00000000-0004-0000-0700-000042000000}"/>
    <hyperlink ref="F872" r:id="rId68" xr:uid="{00000000-0004-0000-0700-000043000000}"/>
    <hyperlink ref="F877" r:id="rId69" xr:uid="{00000000-0004-0000-0700-000044000000}"/>
    <hyperlink ref="F890" r:id="rId70" xr:uid="{00000000-0004-0000-0700-000045000000}"/>
    <hyperlink ref="F914" r:id="rId71" xr:uid="{00000000-0004-0000-0700-000046000000}"/>
    <hyperlink ref="F933" r:id="rId72" xr:uid="{00000000-0004-0000-0700-000047000000}"/>
    <hyperlink ref="F938" r:id="rId73" xr:uid="{00000000-0004-0000-0700-000048000000}"/>
    <hyperlink ref="F947" r:id="rId74" xr:uid="{00000000-0004-0000-0700-000049000000}"/>
    <hyperlink ref="F951" r:id="rId75" xr:uid="{00000000-0004-0000-0700-00004A000000}"/>
    <hyperlink ref="F956" r:id="rId76" xr:uid="{00000000-0004-0000-0700-00004B000000}"/>
    <hyperlink ref="F967" r:id="rId77" xr:uid="{00000000-0004-0000-0700-00004C000000}"/>
    <hyperlink ref="F982" r:id="rId78" xr:uid="{00000000-0004-0000-0700-00004D000000}"/>
    <hyperlink ref="F988" r:id="rId79" xr:uid="{00000000-0004-0000-0700-00004E000000}"/>
    <hyperlink ref="F993" r:id="rId80" xr:uid="{00000000-0004-0000-0700-00004F000000}"/>
    <hyperlink ref="F1004" r:id="rId81" xr:uid="{00000000-0004-0000-0700-000050000000}"/>
    <hyperlink ref="F1009" r:id="rId82" xr:uid="{00000000-0004-0000-0700-000051000000}"/>
    <hyperlink ref="F1021" r:id="rId83" xr:uid="{00000000-0004-0000-0700-000052000000}"/>
    <hyperlink ref="F1024" r:id="rId84" xr:uid="{00000000-0004-0000-0700-000053000000}"/>
    <hyperlink ref="F1031" r:id="rId85" xr:uid="{00000000-0004-0000-0700-000054000000}"/>
    <hyperlink ref="F1039" r:id="rId86" xr:uid="{00000000-0004-0000-0700-000055000000}"/>
    <hyperlink ref="F1043" r:id="rId87" xr:uid="{00000000-0004-0000-0700-000056000000}"/>
    <hyperlink ref="F1050" r:id="rId88" xr:uid="{00000000-0004-0000-0700-000057000000}"/>
    <hyperlink ref="F1056" r:id="rId89" xr:uid="{00000000-0004-0000-0700-000058000000}"/>
    <hyperlink ref="F1063" r:id="rId90" xr:uid="{00000000-0004-0000-0700-000059000000}"/>
    <hyperlink ref="F1071" r:id="rId91" xr:uid="{00000000-0004-0000-0700-00005A000000}"/>
    <hyperlink ref="F1079" r:id="rId92" xr:uid="{00000000-0004-0000-0700-00005B000000}"/>
    <hyperlink ref="F1088" r:id="rId93" xr:uid="{00000000-0004-0000-0700-00005C000000}"/>
    <hyperlink ref="F1094" r:id="rId94" xr:uid="{00000000-0004-0000-0700-00005D000000}"/>
    <hyperlink ref="F1108" r:id="rId95" xr:uid="{00000000-0004-0000-0700-00005E000000}"/>
    <hyperlink ref="F1184" r:id="rId96" xr:uid="{00000000-0004-0000-0700-00005F000000}"/>
    <hyperlink ref="F1198" r:id="rId97" xr:uid="{00000000-0004-0000-0700-000060000000}"/>
    <hyperlink ref="F1204" r:id="rId98" xr:uid="{00000000-0004-0000-0700-000061000000}"/>
    <hyperlink ref="F1210" r:id="rId99" xr:uid="{00000000-0004-0000-0700-000062000000}"/>
    <hyperlink ref="F1218" r:id="rId100" xr:uid="{00000000-0004-0000-0700-000063000000}"/>
    <hyperlink ref="F1224" r:id="rId101" xr:uid="{00000000-0004-0000-0700-000064000000}"/>
    <hyperlink ref="F1235" r:id="rId102" xr:uid="{00000000-0004-0000-0700-000065000000}"/>
    <hyperlink ref="F1246" r:id="rId103" xr:uid="{00000000-0004-0000-0700-000066000000}"/>
  </hyperlinks>
  <pageMargins left="0.39370078740157483" right="0.39370078740157483" top="0.39370078740157483" bottom="0.39370078740157483" header="0" footer="0"/>
  <pageSetup paperSize="9" scale="84" fitToHeight="100" orientation="landscape" r:id="rId104"/>
  <headerFooter>
    <oddFooter>&amp;CStrana &amp;P z &amp;N</oddFooter>
  </headerFooter>
  <drawing r:id="rId10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61"/>
  <sheetViews>
    <sheetView showGridLines="0" workbookViewId="0">
      <selection activeCell="BI15" sqref="BI1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127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173</v>
      </c>
      <c r="L4" s="20"/>
      <c r="M4" s="9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'Rekapitulace stavby'!K6</f>
        <v>REVITALIZACE ROZTYLSKÉHO NÁMĚSTÍ SEVER, PRAHA 4</v>
      </c>
      <c r="F7" s="247"/>
      <c r="G7" s="247"/>
      <c r="H7" s="247"/>
      <c r="L7" s="20"/>
    </row>
    <row r="8" spans="2:46" ht="12" customHeight="1">
      <c r="B8" s="20"/>
      <c r="D8" s="27" t="s">
        <v>180</v>
      </c>
      <c r="L8" s="20"/>
    </row>
    <row r="9" spans="2:46" s="1" customFormat="1" ht="16.5" customHeight="1">
      <c r="B9" s="33"/>
      <c r="E9" s="246" t="s">
        <v>2703</v>
      </c>
      <c r="F9" s="248"/>
      <c r="G9" s="248"/>
      <c r="H9" s="248"/>
      <c r="L9" s="33"/>
    </row>
    <row r="10" spans="2:46" s="1" customFormat="1" ht="12" customHeight="1">
      <c r="B10" s="33"/>
      <c r="D10" s="27" t="s">
        <v>186</v>
      </c>
      <c r="L10" s="33"/>
    </row>
    <row r="11" spans="2:46" s="1" customFormat="1" ht="16.5" customHeight="1">
      <c r="B11" s="33"/>
      <c r="E11" s="204" t="s">
        <v>2704</v>
      </c>
      <c r="F11" s="248"/>
      <c r="G11" s="248"/>
      <c r="H11" s="24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2705</v>
      </c>
      <c r="I14" s="27" t="s">
        <v>24</v>
      </c>
      <c r="J14" s="53" t="str">
        <f>'Rekapitulace stavby'!AN8</f>
        <v>29. 8. 2025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tr">
        <f>IF('Rekapitulace stavby'!AN10="","",'Rekapitulace stavby'!AN10)</f>
        <v>00063584</v>
      </c>
      <c r="L16" s="33"/>
    </row>
    <row r="17" spans="2:12" s="1" customFormat="1" ht="18" customHeight="1">
      <c r="B17" s="33"/>
      <c r="E17" s="25" t="str">
        <f>IF('Rekapitulace stavby'!E11="","",'Rekapitulace stavby'!E11)</f>
        <v>Městská část Praha 4,Antala Staška 2059/80b,Praha4</v>
      </c>
      <c r="I17" s="27" t="s">
        <v>34</v>
      </c>
      <c r="J17" s="25" t="str">
        <f>IF('Rekapitulace stavby'!AN11="","",'Rekapitulace stavby'!AN11)</f>
        <v>CZ00063584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9" t="str">
        <f>'Rekapitulace stavby'!E14</f>
        <v>Vyplň údaj</v>
      </c>
      <c r="F20" s="230"/>
      <c r="G20" s="230"/>
      <c r="H20" s="230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tr">
        <f>IF('Rekapitulace stavby'!AN16="","",'Rekapitulace stavby'!AN16)</f>
        <v>12189391</v>
      </c>
      <c r="L22" s="33"/>
    </row>
    <row r="23" spans="2:12" s="1" customFormat="1" ht="18" customHeight="1">
      <c r="B23" s="33"/>
      <c r="E23" s="25" t="str">
        <f>IF('Rekapitulace stavby'!E17="","",'Rekapitulace stavby'!E17)</f>
        <v>Ateliér zahradní a krajinářské architektury, Brno</v>
      </c>
      <c r="I23" s="27" t="s">
        <v>34</v>
      </c>
      <c r="J23" s="25" t="str">
        <f>IF('Rekapitulace stavby'!AN17="","",'Rekapitulace stavby'!AN17)</f>
        <v>czCZ5612042469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6"/>
      <c r="E29" s="235" t="s">
        <v>1</v>
      </c>
      <c r="F29" s="235"/>
      <c r="G29" s="235"/>
      <c r="H29" s="235"/>
      <c r="L29" s="96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7" t="s">
        <v>47</v>
      </c>
      <c r="J32" s="67">
        <f>ROUND(J123,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ROUND((SUM(BE123:BE160)),  2)</f>
        <v>0</v>
      </c>
      <c r="I35" s="98">
        <v>0.21</v>
      </c>
      <c r="J35" s="87">
        <f>ROUND(((SUM(BE123:BE160))*I35),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ROUND((SUM(BF123:BF160)),  2)</f>
        <v>0</v>
      </c>
      <c r="I36" s="98">
        <v>0.12</v>
      </c>
      <c r="J36" s="87">
        <f>ROUND(((SUM(BF123:BF160))*I36),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ROUND((SUM(BG123:BG160)),  2)</f>
        <v>0</v>
      </c>
      <c r="I37" s="98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ROUND((SUM(BH123:BH160)),  2)</f>
        <v>0</v>
      </c>
      <c r="I38" s="98">
        <v>0.12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ROUND((SUM(BI123:BI160)),  2)</f>
        <v>0</v>
      </c>
      <c r="I39" s="98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9"/>
      <c r="D41" s="100" t="s">
        <v>57</v>
      </c>
      <c r="E41" s="58"/>
      <c r="F41" s="58"/>
      <c r="G41" s="101" t="s">
        <v>58</v>
      </c>
      <c r="H41" s="102" t="s">
        <v>59</v>
      </c>
      <c r="I41" s="58"/>
      <c r="J41" s="103">
        <f>SUM(J32:J39)</f>
        <v>0</v>
      </c>
      <c r="K41" s="104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5" t="s">
        <v>63</v>
      </c>
      <c r="G61" s="44" t="s">
        <v>62</v>
      </c>
      <c r="H61" s="35"/>
      <c r="I61" s="35"/>
      <c r="J61" s="106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5" t="s">
        <v>63</v>
      </c>
      <c r="G76" s="44" t="s">
        <v>62</v>
      </c>
      <c r="H76" s="35"/>
      <c r="I76" s="35"/>
      <c r="J76" s="106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195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6" t="str">
        <f>E7</f>
        <v>REVITALIZACE ROZTYLSKÉHO NÁMĚSTÍ SEVER, PRAHA 4</v>
      </c>
      <c r="F85" s="247"/>
      <c r="G85" s="247"/>
      <c r="H85" s="247"/>
      <c r="L85" s="33"/>
    </row>
    <row r="86" spans="2:12" ht="12" customHeight="1">
      <c r="B86" s="20"/>
      <c r="C86" s="27" t="s">
        <v>180</v>
      </c>
      <c r="L86" s="20"/>
    </row>
    <row r="87" spans="2:12" s="1" customFormat="1" ht="16.5" customHeight="1">
      <c r="B87" s="33"/>
      <c r="E87" s="246" t="s">
        <v>2703</v>
      </c>
      <c r="F87" s="248"/>
      <c r="G87" s="248"/>
      <c r="H87" s="248"/>
      <c r="L87" s="33"/>
    </row>
    <row r="88" spans="2:12" s="1" customFormat="1" ht="12" customHeight="1">
      <c r="B88" s="33"/>
      <c r="C88" s="27" t="s">
        <v>186</v>
      </c>
      <c r="L88" s="33"/>
    </row>
    <row r="89" spans="2:12" s="1" customFormat="1" ht="16.5" customHeight="1">
      <c r="B89" s="33"/>
      <c r="E89" s="204" t="str">
        <f>E11</f>
        <v>SO 04.1 - Ošetření stávajících dřevin</v>
      </c>
      <c r="F89" s="248"/>
      <c r="G89" s="248"/>
      <c r="H89" s="248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Praha 4</v>
      </c>
      <c r="I91" s="27" t="s">
        <v>24</v>
      </c>
      <c r="J91" s="53" t="str">
        <f>IF(J14="","",J14)</f>
        <v>29. 8. 2025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Městská část Praha 4,Antala Staška 2059/80b,Praha4</v>
      </c>
      <c r="I93" s="27" t="s">
        <v>38</v>
      </c>
      <c r="J93" s="31" t="str">
        <f>E23</f>
        <v>Ateliér zahradní a krajinářské architektury, Brno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7" t="s">
        <v>196</v>
      </c>
      <c r="D96" s="99"/>
      <c r="E96" s="99"/>
      <c r="F96" s="99"/>
      <c r="G96" s="99"/>
      <c r="H96" s="99"/>
      <c r="I96" s="99"/>
      <c r="J96" s="108" t="s">
        <v>197</v>
      </c>
      <c r="K96" s="99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9" t="s">
        <v>198</v>
      </c>
      <c r="J98" s="67">
        <f>J123</f>
        <v>0</v>
      </c>
      <c r="L98" s="33"/>
      <c r="AU98" s="17" t="s">
        <v>199</v>
      </c>
    </row>
    <row r="99" spans="2:47" s="8" customFormat="1" ht="24.95" customHeight="1">
      <c r="B99" s="110"/>
      <c r="D99" s="111" t="s">
        <v>2706</v>
      </c>
      <c r="E99" s="112"/>
      <c r="F99" s="112"/>
      <c r="G99" s="112"/>
      <c r="H99" s="112"/>
      <c r="I99" s="112"/>
      <c r="J99" s="113">
        <f>J124</f>
        <v>0</v>
      </c>
      <c r="L99" s="110"/>
    </row>
    <row r="100" spans="2:47" s="9" customFormat="1" ht="19.899999999999999" customHeight="1">
      <c r="B100" s="114"/>
      <c r="D100" s="115" t="s">
        <v>2707</v>
      </c>
      <c r="E100" s="116"/>
      <c r="F100" s="116"/>
      <c r="G100" s="116"/>
      <c r="H100" s="116"/>
      <c r="I100" s="116"/>
      <c r="J100" s="117">
        <f>J125</f>
        <v>0</v>
      </c>
      <c r="L100" s="114"/>
    </row>
    <row r="101" spans="2:47" s="9" customFormat="1" ht="19.899999999999999" customHeight="1">
      <c r="B101" s="114"/>
      <c r="D101" s="115" t="s">
        <v>203</v>
      </c>
      <c r="E101" s="116"/>
      <c r="F101" s="116"/>
      <c r="G101" s="116"/>
      <c r="H101" s="116"/>
      <c r="I101" s="116"/>
      <c r="J101" s="117">
        <f>J158</f>
        <v>0</v>
      </c>
      <c r="L101" s="114"/>
    </row>
    <row r="102" spans="2:47" s="1" customFormat="1" ht="21.75" customHeight="1">
      <c r="B102" s="33"/>
      <c r="L102" s="33"/>
    </row>
    <row r="103" spans="2:47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47" s="1" customFormat="1" ht="6.95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47" s="1" customFormat="1" ht="24.95" customHeight="1">
      <c r="B108" s="33"/>
      <c r="C108" s="21" t="s">
        <v>204</v>
      </c>
      <c r="L108" s="33"/>
    </row>
    <row r="109" spans="2:47" s="1" customFormat="1" ht="6.95" customHeight="1">
      <c r="B109" s="33"/>
      <c r="L109" s="33"/>
    </row>
    <row r="110" spans="2:47" s="1" customFormat="1" ht="12" customHeight="1">
      <c r="B110" s="33"/>
      <c r="C110" s="27" t="s">
        <v>16</v>
      </c>
      <c r="L110" s="33"/>
    </row>
    <row r="111" spans="2:47" s="1" customFormat="1" ht="16.5" customHeight="1">
      <c r="B111" s="33"/>
      <c r="E111" s="246" t="str">
        <f>E7</f>
        <v>REVITALIZACE ROZTYLSKÉHO NÁMĚSTÍ SEVER, PRAHA 4</v>
      </c>
      <c r="F111" s="247"/>
      <c r="G111" s="247"/>
      <c r="H111" s="247"/>
      <c r="L111" s="33"/>
    </row>
    <row r="112" spans="2:47" ht="12" customHeight="1">
      <c r="B112" s="20"/>
      <c r="C112" s="27" t="s">
        <v>180</v>
      </c>
      <c r="L112" s="20"/>
    </row>
    <row r="113" spans="2:65" s="1" customFormat="1" ht="16.5" customHeight="1">
      <c r="B113" s="33"/>
      <c r="E113" s="246" t="s">
        <v>2703</v>
      </c>
      <c r="F113" s="248"/>
      <c r="G113" s="248"/>
      <c r="H113" s="248"/>
      <c r="L113" s="33"/>
    </row>
    <row r="114" spans="2:65" s="1" customFormat="1" ht="12" customHeight="1">
      <c r="B114" s="33"/>
      <c r="C114" s="27" t="s">
        <v>186</v>
      </c>
      <c r="L114" s="33"/>
    </row>
    <row r="115" spans="2:65" s="1" customFormat="1" ht="16.5" customHeight="1">
      <c r="B115" s="33"/>
      <c r="E115" s="204" t="str">
        <f>E11</f>
        <v>SO 04.1 - Ošetření stávajících dřevin</v>
      </c>
      <c r="F115" s="248"/>
      <c r="G115" s="248"/>
      <c r="H115" s="248"/>
      <c r="L115" s="33"/>
    </row>
    <row r="116" spans="2:65" s="1" customFormat="1" ht="6.95" customHeight="1">
      <c r="B116" s="33"/>
      <c r="L116" s="33"/>
    </row>
    <row r="117" spans="2:65" s="1" customFormat="1" ht="12" customHeight="1">
      <c r="B117" s="33"/>
      <c r="C117" s="27" t="s">
        <v>22</v>
      </c>
      <c r="F117" s="25" t="str">
        <f>F14</f>
        <v>Praha 4</v>
      </c>
      <c r="I117" s="27" t="s">
        <v>24</v>
      </c>
      <c r="J117" s="53" t="str">
        <f>IF(J14="","",J14)</f>
        <v>29. 8. 2025</v>
      </c>
      <c r="L117" s="33"/>
    </row>
    <row r="118" spans="2:65" s="1" customFormat="1" ht="6.95" customHeight="1">
      <c r="B118" s="33"/>
      <c r="L118" s="33"/>
    </row>
    <row r="119" spans="2:65" s="1" customFormat="1" ht="40.15" customHeight="1">
      <c r="B119" s="33"/>
      <c r="C119" s="27" t="s">
        <v>30</v>
      </c>
      <c r="F119" s="25" t="str">
        <f>E17</f>
        <v>Městská část Praha 4,Antala Staška 2059/80b,Praha4</v>
      </c>
      <c r="I119" s="27" t="s">
        <v>38</v>
      </c>
      <c r="J119" s="31" t="str">
        <f>E23</f>
        <v>Ateliér zahradní a krajinářské architektury, Brno</v>
      </c>
      <c r="L119" s="33"/>
    </row>
    <row r="120" spans="2:65" s="1" customFormat="1" ht="15.2" customHeight="1">
      <c r="B120" s="33"/>
      <c r="C120" s="27" t="s">
        <v>36</v>
      </c>
      <c r="F120" s="25" t="str">
        <f>IF(E20="","",E20)</f>
        <v>Vyplň údaj</v>
      </c>
      <c r="I120" s="27" t="s">
        <v>43</v>
      </c>
      <c r="J120" s="31" t="str">
        <f>E26</f>
        <v xml:space="preserve"> 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8"/>
      <c r="C122" s="119" t="s">
        <v>205</v>
      </c>
      <c r="D122" s="120" t="s">
        <v>72</v>
      </c>
      <c r="E122" s="120" t="s">
        <v>68</v>
      </c>
      <c r="F122" s="120" t="s">
        <v>69</v>
      </c>
      <c r="G122" s="120" t="s">
        <v>206</v>
      </c>
      <c r="H122" s="120" t="s">
        <v>207</v>
      </c>
      <c r="I122" s="120" t="s">
        <v>208</v>
      </c>
      <c r="J122" s="120" t="s">
        <v>197</v>
      </c>
      <c r="K122" s="121" t="s">
        <v>209</v>
      </c>
      <c r="L122" s="118"/>
      <c r="M122" s="60" t="s">
        <v>1</v>
      </c>
      <c r="N122" s="61" t="s">
        <v>51</v>
      </c>
      <c r="O122" s="61" t="s">
        <v>210</v>
      </c>
      <c r="P122" s="61" t="s">
        <v>211</v>
      </c>
      <c r="Q122" s="61" t="s">
        <v>212</v>
      </c>
      <c r="R122" s="61" t="s">
        <v>213</v>
      </c>
      <c r="S122" s="61" t="s">
        <v>214</v>
      </c>
      <c r="T122" s="62" t="s">
        <v>215</v>
      </c>
    </row>
    <row r="123" spans="2:65" s="1" customFormat="1" ht="22.9" customHeight="1">
      <c r="B123" s="33"/>
      <c r="C123" s="65" t="s">
        <v>216</v>
      </c>
      <c r="J123" s="122">
        <f>BK123</f>
        <v>0</v>
      </c>
      <c r="L123" s="33"/>
      <c r="M123" s="63"/>
      <c r="N123" s="54"/>
      <c r="O123" s="54"/>
      <c r="P123" s="123">
        <f>P124</f>
        <v>0</v>
      </c>
      <c r="Q123" s="54"/>
      <c r="R123" s="123">
        <f>R124</f>
        <v>3.6000000000000004E-2</v>
      </c>
      <c r="S123" s="54"/>
      <c r="T123" s="124">
        <f>T124</f>
        <v>0</v>
      </c>
      <c r="AT123" s="17" t="s">
        <v>86</v>
      </c>
      <c r="AU123" s="17" t="s">
        <v>199</v>
      </c>
      <c r="BK123" s="125">
        <f>BK124</f>
        <v>0</v>
      </c>
    </row>
    <row r="124" spans="2:65" s="11" customFormat="1" ht="25.9" customHeight="1">
      <c r="B124" s="126"/>
      <c r="D124" s="127" t="s">
        <v>86</v>
      </c>
      <c r="E124" s="128" t="s">
        <v>217</v>
      </c>
      <c r="F124" s="128" t="s">
        <v>217</v>
      </c>
      <c r="I124" s="129"/>
      <c r="J124" s="130">
        <f>BK124</f>
        <v>0</v>
      </c>
      <c r="L124" s="126"/>
      <c r="M124" s="131"/>
      <c r="P124" s="132">
        <f>P125+P158</f>
        <v>0</v>
      </c>
      <c r="R124" s="132">
        <f>R125+R158</f>
        <v>3.6000000000000004E-2</v>
      </c>
      <c r="T124" s="133">
        <f>T125+T158</f>
        <v>0</v>
      </c>
      <c r="AR124" s="127" t="s">
        <v>94</v>
      </c>
      <c r="AT124" s="134" t="s">
        <v>86</v>
      </c>
      <c r="AU124" s="134" t="s">
        <v>87</v>
      </c>
      <c r="AY124" s="127" t="s">
        <v>219</v>
      </c>
      <c r="BK124" s="135">
        <f>BK125+BK158</f>
        <v>0</v>
      </c>
    </row>
    <row r="125" spans="2:65" s="11" customFormat="1" ht="22.9" customHeight="1">
      <c r="B125" s="126"/>
      <c r="D125" s="127" t="s">
        <v>86</v>
      </c>
      <c r="E125" s="136" t="s">
        <v>2708</v>
      </c>
      <c r="F125" s="136" t="s">
        <v>2709</v>
      </c>
      <c r="I125" s="129"/>
      <c r="J125" s="137">
        <f>BK125</f>
        <v>0</v>
      </c>
      <c r="L125" s="126"/>
      <c r="M125" s="131"/>
      <c r="P125" s="132">
        <f>SUM(P126:P157)</f>
        <v>0</v>
      </c>
      <c r="R125" s="132">
        <f>SUM(R126:R157)</f>
        <v>3.6000000000000004E-2</v>
      </c>
      <c r="T125" s="133">
        <f>SUM(T126:T157)</f>
        <v>0</v>
      </c>
      <c r="AR125" s="127" t="s">
        <v>94</v>
      </c>
      <c r="AT125" s="134" t="s">
        <v>86</v>
      </c>
      <c r="AU125" s="134" t="s">
        <v>94</v>
      </c>
      <c r="AY125" s="127" t="s">
        <v>219</v>
      </c>
      <c r="BK125" s="135">
        <f>SUM(BK126:BK157)</f>
        <v>0</v>
      </c>
    </row>
    <row r="126" spans="2:65" s="1" customFormat="1" ht="16.5" customHeight="1">
      <c r="B126" s="33"/>
      <c r="C126" s="138" t="s">
        <v>94</v>
      </c>
      <c r="D126" s="138" t="s">
        <v>221</v>
      </c>
      <c r="E126" s="139" t="s">
        <v>2710</v>
      </c>
      <c r="F126" s="140" t="s">
        <v>2711</v>
      </c>
      <c r="G126" s="141" t="s">
        <v>382</v>
      </c>
      <c r="H126" s="142">
        <v>3</v>
      </c>
      <c r="I126" s="143"/>
      <c r="J126" s="144">
        <f>ROUND(I126*H126,2)</f>
        <v>0</v>
      </c>
      <c r="K126" s="140" t="s">
        <v>254</v>
      </c>
      <c r="L126" s="33"/>
      <c r="M126" s="145" t="s">
        <v>1</v>
      </c>
      <c r="N126" s="146" t="s">
        <v>52</v>
      </c>
      <c r="P126" s="147">
        <f>O126*H126</f>
        <v>0</v>
      </c>
      <c r="Q126" s="147">
        <v>0</v>
      </c>
      <c r="R126" s="147">
        <f>Q126*H126</f>
        <v>0</v>
      </c>
      <c r="S126" s="147">
        <v>0</v>
      </c>
      <c r="T126" s="148">
        <f>S126*H126</f>
        <v>0</v>
      </c>
      <c r="AR126" s="149" t="s">
        <v>226</v>
      </c>
      <c r="AT126" s="149" t="s">
        <v>221</v>
      </c>
      <c r="AU126" s="149" t="s">
        <v>96</v>
      </c>
      <c r="AY126" s="17" t="s">
        <v>219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94</v>
      </c>
      <c r="BK126" s="150">
        <f>ROUND(I126*H126,2)</f>
        <v>0</v>
      </c>
      <c r="BL126" s="17" t="s">
        <v>226</v>
      </c>
      <c r="BM126" s="149" t="s">
        <v>2712</v>
      </c>
    </row>
    <row r="127" spans="2:65" s="1" customFormat="1" ht="11.25">
      <c r="B127" s="33"/>
      <c r="D127" s="179" t="s">
        <v>256</v>
      </c>
      <c r="F127" s="180" t="s">
        <v>2713</v>
      </c>
      <c r="I127" s="181"/>
      <c r="L127" s="33"/>
      <c r="M127" s="182"/>
      <c r="T127" s="57"/>
      <c r="AT127" s="17" t="s">
        <v>256</v>
      </c>
      <c r="AU127" s="17" t="s">
        <v>96</v>
      </c>
    </row>
    <row r="128" spans="2:65" s="12" customFormat="1" ht="11.25">
      <c r="B128" s="151"/>
      <c r="D128" s="152" t="s">
        <v>228</v>
      </c>
      <c r="E128" s="153" t="s">
        <v>1</v>
      </c>
      <c r="F128" s="154" t="s">
        <v>2714</v>
      </c>
      <c r="H128" s="153" t="s">
        <v>1</v>
      </c>
      <c r="I128" s="155"/>
      <c r="L128" s="151"/>
      <c r="M128" s="156"/>
      <c r="T128" s="157"/>
      <c r="AT128" s="153" t="s">
        <v>228</v>
      </c>
      <c r="AU128" s="153" t="s">
        <v>96</v>
      </c>
      <c r="AV128" s="12" t="s">
        <v>94</v>
      </c>
      <c r="AW128" s="12" t="s">
        <v>42</v>
      </c>
      <c r="AX128" s="12" t="s">
        <v>87</v>
      </c>
      <c r="AY128" s="153" t="s">
        <v>219</v>
      </c>
    </row>
    <row r="129" spans="2:65" s="12" customFormat="1" ht="11.25">
      <c r="B129" s="151"/>
      <c r="D129" s="152" t="s">
        <v>228</v>
      </c>
      <c r="E129" s="153" t="s">
        <v>1</v>
      </c>
      <c r="F129" s="154" t="s">
        <v>2715</v>
      </c>
      <c r="H129" s="153" t="s">
        <v>1</v>
      </c>
      <c r="I129" s="155"/>
      <c r="L129" s="151"/>
      <c r="M129" s="156"/>
      <c r="T129" s="157"/>
      <c r="AT129" s="153" t="s">
        <v>228</v>
      </c>
      <c r="AU129" s="153" t="s">
        <v>96</v>
      </c>
      <c r="AV129" s="12" t="s">
        <v>94</v>
      </c>
      <c r="AW129" s="12" t="s">
        <v>42</v>
      </c>
      <c r="AX129" s="12" t="s">
        <v>87</v>
      </c>
      <c r="AY129" s="153" t="s">
        <v>219</v>
      </c>
    </row>
    <row r="130" spans="2:65" s="12" customFormat="1" ht="11.25">
      <c r="B130" s="151"/>
      <c r="D130" s="152" t="s">
        <v>228</v>
      </c>
      <c r="E130" s="153" t="s">
        <v>1</v>
      </c>
      <c r="F130" s="154" t="s">
        <v>2716</v>
      </c>
      <c r="H130" s="153" t="s">
        <v>1</v>
      </c>
      <c r="I130" s="155"/>
      <c r="L130" s="151"/>
      <c r="M130" s="156"/>
      <c r="T130" s="157"/>
      <c r="AT130" s="153" t="s">
        <v>228</v>
      </c>
      <c r="AU130" s="153" t="s">
        <v>96</v>
      </c>
      <c r="AV130" s="12" t="s">
        <v>94</v>
      </c>
      <c r="AW130" s="12" t="s">
        <v>42</v>
      </c>
      <c r="AX130" s="12" t="s">
        <v>87</v>
      </c>
      <c r="AY130" s="153" t="s">
        <v>219</v>
      </c>
    </row>
    <row r="131" spans="2:65" s="14" customFormat="1" ht="11.25">
      <c r="B131" s="165"/>
      <c r="D131" s="152" t="s">
        <v>228</v>
      </c>
      <c r="E131" s="166" t="s">
        <v>1</v>
      </c>
      <c r="F131" s="167" t="s">
        <v>2717</v>
      </c>
      <c r="H131" s="168">
        <v>3</v>
      </c>
      <c r="I131" s="169"/>
      <c r="L131" s="165"/>
      <c r="M131" s="170"/>
      <c r="T131" s="171"/>
      <c r="AT131" s="166" t="s">
        <v>228</v>
      </c>
      <c r="AU131" s="166" t="s">
        <v>96</v>
      </c>
      <c r="AV131" s="14" t="s">
        <v>96</v>
      </c>
      <c r="AW131" s="14" t="s">
        <v>42</v>
      </c>
      <c r="AX131" s="14" t="s">
        <v>94</v>
      </c>
      <c r="AY131" s="166" t="s">
        <v>219</v>
      </c>
    </row>
    <row r="132" spans="2:65" s="1" customFormat="1" ht="16.5" customHeight="1">
      <c r="B132" s="33"/>
      <c r="C132" s="138" t="s">
        <v>96</v>
      </c>
      <c r="D132" s="138" t="s">
        <v>221</v>
      </c>
      <c r="E132" s="139" t="s">
        <v>2718</v>
      </c>
      <c r="F132" s="140" t="s">
        <v>2719</v>
      </c>
      <c r="G132" s="141" t="s">
        <v>382</v>
      </c>
      <c r="H132" s="142">
        <v>6</v>
      </c>
      <c r="I132" s="143"/>
      <c r="J132" s="144">
        <f>ROUND(I132*H132,2)</f>
        <v>0</v>
      </c>
      <c r="K132" s="140" t="s">
        <v>254</v>
      </c>
      <c r="L132" s="33"/>
      <c r="M132" s="145" t="s">
        <v>1</v>
      </c>
      <c r="N132" s="146" t="s">
        <v>52</v>
      </c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49" t="s">
        <v>226</v>
      </c>
      <c r="AT132" s="149" t="s">
        <v>221</v>
      </c>
      <c r="AU132" s="149" t="s">
        <v>96</v>
      </c>
      <c r="AY132" s="17" t="s">
        <v>219</v>
      </c>
      <c r="BE132" s="150">
        <f>IF(N132="základní",J132,0)</f>
        <v>0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7" t="s">
        <v>94</v>
      </c>
      <c r="BK132" s="150">
        <f>ROUND(I132*H132,2)</f>
        <v>0</v>
      </c>
      <c r="BL132" s="17" t="s">
        <v>226</v>
      </c>
      <c r="BM132" s="149" t="s">
        <v>2720</v>
      </c>
    </row>
    <row r="133" spans="2:65" s="1" customFormat="1" ht="11.25">
      <c r="B133" s="33"/>
      <c r="D133" s="179" t="s">
        <v>256</v>
      </c>
      <c r="F133" s="180" t="s">
        <v>2721</v>
      </c>
      <c r="I133" s="181"/>
      <c r="L133" s="33"/>
      <c r="M133" s="182"/>
      <c r="T133" s="57"/>
      <c r="AT133" s="17" t="s">
        <v>256</v>
      </c>
      <c r="AU133" s="17" t="s">
        <v>96</v>
      </c>
    </row>
    <row r="134" spans="2:65" s="14" customFormat="1" ht="11.25">
      <c r="B134" s="165"/>
      <c r="D134" s="152" t="s">
        <v>228</v>
      </c>
      <c r="E134" s="166" t="s">
        <v>1</v>
      </c>
      <c r="F134" s="167" t="s">
        <v>2722</v>
      </c>
      <c r="H134" s="168">
        <v>6</v>
      </c>
      <c r="I134" s="169"/>
      <c r="L134" s="165"/>
      <c r="M134" s="170"/>
      <c r="T134" s="171"/>
      <c r="AT134" s="166" t="s">
        <v>228</v>
      </c>
      <c r="AU134" s="166" t="s">
        <v>96</v>
      </c>
      <c r="AV134" s="14" t="s">
        <v>96</v>
      </c>
      <c r="AW134" s="14" t="s">
        <v>42</v>
      </c>
      <c r="AX134" s="14" t="s">
        <v>94</v>
      </c>
      <c r="AY134" s="166" t="s">
        <v>219</v>
      </c>
    </row>
    <row r="135" spans="2:65" s="1" customFormat="1" ht="16.5" customHeight="1">
      <c r="B135" s="33"/>
      <c r="C135" s="138" t="s">
        <v>236</v>
      </c>
      <c r="D135" s="138" t="s">
        <v>221</v>
      </c>
      <c r="E135" s="139" t="s">
        <v>2723</v>
      </c>
      <c r="F135" s="140" t="s">
        <v>2724</v>
      </c>
      <c r="G135" s="141" t="s">
        <v>382</v>
      </c>
      <c r="H135" s="142">
        <v>2</v>
      </c>
      <c r="I135" s="143"/>
      <c r="J135" s="144">
        <f>ROUND(I135*H135,2)</f>
        <v>0</v>
      </c>
      <c r="K135" s="140" t="s">
        <v>254</v>
      </c>
      <c r="L135" s="33"/>
      <c r="M135" s="145" t="s">
        <v>1</v>
      </c>
      <c r="N135" s="146" t="s">
        <v>52</v>
      </c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AR135" s="149" t="s">
        <v>226</v>
      </c>
      <c r="AT135" s="149" t="s">
        <v>221</v>
      </c>
      <c r="AU135" s="149" t="s">
        <v>96</v>
      </c>
      <c r="AY135" s="17" t="s">
        <v>219</v>
      </c>
      <c r="BE135" s="150">
        <f>IF(N135="základní",J135,0)</f>
        <v>0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7" t="s">
        <v>94</v>
      </c>
      <c r="BK135" s="150">
        <f>ROUND(I135*H135,2)</f>
        <v>0</v>
      </c>
      <c r="BL135" s="17" t="s">
        <v>226</v>
      </c>
      <c r="BM135" s="149" t="s">
        <v>2725</v>
      </c>
    </row>
    <row r="136" spans="2:65" s="1" customFormat="1" ht="11.25">
      <c r="B136" s="33"/>
      <c r="D136" s="179" t="s">
        <v>256</v>
      </c>
      <c r="F136" s="180" t="s">
        <v>2726</v>
      </c>
      <c r="I136" s="181"/>
      <c r="L136" s="33"/>
      <c r="M136" s="182"/>
      <c r="T136" s="57"/>
      <c r="AT136" s="17" t="s">
        <v>256</v>
      </c>
      <c r="AU136" s="17" t="s">
        <v>96</v>
      </c>
    </row>
    <row r="137" spans="2:65" s="14" customFormat="1" ht="11.25">
      <c r="B137" s="165"/>
      <c r="D137" s="152" t="s">
        <v>228</v>
      </c>
      <c r="E137" s="166" t="s">
        <v>1</v>
      </c>
      <c r="F137" s="167" t="s">
        <v>2727</v>
      </c>
      <c r="H137" s="168">
        <v>2</v>
      </c>
      <c r="I137" s="169"/>
      <c r="L137" s="165"/>
      <c r="M137" s="170"/>
      <c r="T137" s="171"/>
      <c r="AT137" s="166" t="s">
        <v>228</v>
      </c>
      <c r="AU137" s="166" t="s">
        <v>96</v>
      </c>
      <c r="AV137" s="14" t="s">
        <v>96</v>
      </c>
      <c r="AW137" s="14" t="s">
        <v>42</v>
      </c>
      <c r="AX137" s="14" t="s">
        <v>94</v>
      </c>
      <c r="AY137" s="166" t="s">
        <v>219</v>
      </c>
    </row>
    <row r="138" spans="2:65" s="1" customFormat="1" ht="16.5" customHeight="1">
      <c r="B138" s="33"/>
      <c r="C138" s="138" t="s">
        <v>226</v>
      </c>
      <c r="D138" s="138" t="s">
        <v>221</v>
      </c>
      <c r="E138" s="139" t="s">
        <v>2728</v>
      </c>
      <c r="F138" s="140" t="s">
        <v>2729</v>
      </c>
      <c r="G138" s="141" t="s">
        <v>382</v>
      </c>
      <c r="H138" s="142">
        <v>2</v>
      </c>
      <c r="I138" s="143"/>
      <c r="J138" s="144">
        <f>ROUND(I138*H138,2)</f>
        <v>0</v>
      </c>
      <c r="K138" s="140" t="s">
        <v>254</v>
      </c>
      <c r="L138" s="33"/>
      <c r="M138" s="145" t="s">
        <v>1</v>
      </c>
      <c r="N138" s="146" t="s">
        <v>52</v>
      </c>
      <c r="P138" s="147">
        <f>O138*H138</f>
        <v>0</v>
      </c>
      <c r="Q138" s="147">
        <v>0</v>
      </c>
      <c r="R138" s="147">
        <f>Q138*H138</f>
        <v>0</v>
      </c>
      <c r="S138" s="147">
        <v>0</v>
      </c>
      <c r="T138" s="148">
        <f>S138*H138</f>
        <v>0</v>
      </c>
      <c r="AR138" s="149" t="s">
        <v>226</v>
      </c>
      <c r="AT138" s="149" t="s">
        <v>221</v>
      </c>
      <c r="AU138" s="149" t="s">
        <v>96</v>
      </c>
      <c r="AY138" s="17" t="s">
        <v>219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7" t="s">
        <v>94</v>
      </c>
      <c r="BK138" s="150">
        <f>ROUND(I138*H138,2)</f>
        <v>0</v>
      </c>
      <c r="BL138" s="17" t="s">
        <v>226</v>
      </c>
      <c r="BM138" s="149" t="s">
        <v>2730</v>
      </c>
    </row>
    <row r="139" spans="2:65" s="1" customFormat="1" ht="11.25">
      <c r="B139" s="33"/>
      <c r="D139" s="179" t="s">
        <v>256</v>
      </c>
      <c r="F139" s="180" t="s">
        <v>2731</v>
      </c>
      <c r="I139" s="181"/>
      <c r="L139" s="33"/>
      <c r="M139" s="182"/>
      <c r="T139" s="57"/>
      <c r="AT139" s="17" t="s">
        <v>256</v>
      </c>
      <c r="AU139" s="17" t="s">
        <v>96</v>
      </c>
    </row>
    <row r="140" spans="2:65" s="14" customFormat="1" ht="11.25">
      <c r="B140" s="165"/>
      <c r="D140" s="152" t="s">
        <v>228</v>
      </c>
      <c r="E140" s="166" t="s">
        <v>1</v>
      </c>
      <c r="F140" s="167" t="s">
        <v>2732</v>
      </c>
      <c r="H140" s="168">
        <v>2</v>
      </c>
      <c r="I140" s="169"/>
      <c r="L140" s="165"/>
      <c r="M140" s="170"/>
      <c r="T140" s="171"/>
      <c r="AT140" s="166" t="s">
        <v>228</v>
      </c>
      <c r="AU140" s="166" t="s">
        <v>96</v>
      </c>
      <c r="AV140" s="14" t="s">
        <v>96</v>
      </c>
      <c r="AW140" s="14" t="s">
        <v>42</v>
      </c>
      <c r="AX140" s="14" t="s">
        <v>94</v>
      </c>
      <c r="AY140" s="166" t="s">
        <v>219</v>
      </c>
    </row>
    <row r="141" spans="2:65" s="1" customFormat="1" ht="16.5" customHeight="1">
      <c r="B141" s="33"/>
      <c r="C141" s="138" t="s">
        <v>269</v>
      </c>
      <c r="D141" s="138" t="s">
        <v>221</v>
      </c>
      <c r="E141" s="139" t="s">
        <v>2733</v>
      </c>
      <c r="F141" s="140" t="s">
        <v>2734</v>
      </c>
      <c r="G141" s="141" t="s">
        <v>382</v>
      </c>
      <c r="H141" s="142">
        <v>3</v>
      </c>
      <c r="I141" s="143"/>
      <c r="J141" s="144">
        <f>ROUND(I141*H141,2)</f>
        <v>0</v>
      </c>
      <c r="K141" s="140" t="s">
        <v>254</v>
      </c>
      <c r="L141" s="33"/>
      <c r="M141" s="145" t="s">
        <v>1</v>
      </c>
      <c r="N141" s="146" t="s">
        <v>52</v>
      </c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AR141" s="149" t="s">
        <v>226</v>
      </c>
      <c r="AT141" s="149" t="s">
        <v>221</v>
      </c>
      <c r="AU141" s="149" t="s">
        <v>96</v>
      </c>
      <c r="AY141" s="17" t="s">
        <v>219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7" t="s">
        <v>94</v>
      </c>
      <c r="BK141" s="150">
        <f>ROUND(I141*H141,2)</f>
        <v>0</v>
      </c>
      <c r="BL141" s="17" t="s">
        <v>226</v>
      </c>
      <c r="BM141" s="149" t="s">
        <v>2735</v>
      </c>
    </row>
    <row r="142" spans="2:65" s="1" customFormat="1" ht="11.25">
      <c r="B142" s="33"/>
      <c r="D142" s="179" t="s">
        <v>256</v>
      </c>
      <c r="F142" s="180" t="s">
        <v>2736</v>
      </c>
      <c r="I142" s="181"/>
      <c r="L142" s="33"/>
      <c r="M142" s="182"/>
      <c r="T142" s="57"/>
      <c r="AT142" s="17" t="s">
        <v>256</v>
      </c>
      <c r="AU142" s="17" t="s">
        <v>96</v>
      </c>
    </row>
    <row r="143" spans="2:65" s="14" customFormat="1" ht="11.25">
      <c r="B143" s="165"/>
      <c r="D143" s="152" t="s">
        <v>228</v>
      </c>
      <c r="E143" s="166" t="s">
        <v>1</v>
      </c>
      <c r="F143" s="167" t="s">
        <v>2737</v>
      </c>
      <c r="H143" s="168">
        <v>3</v>
      </c>
      <c r="I143" s="169"/>
      <c r="L143" s="165"/>
      <c r="M143" s="170"/>
      <c r="T143" s="171"/>
      <c r="AT143" s="166" t="s">
        <v>228</v>
      </c>
      <c r="AU143" s="166" t="s">
        <v>96</v>
      </c>
      <c r="AV143" s="14" t="s">
        <v>96</v>
      </c>
      <c r="AW143" s="14" t="s">
        <v>42</v>
      </c>
      <c r="AX143" s="14" t="s">
        <v>94</v>
      </c>
      <c r="AY143" s="166" t="s">
        <v>219</v>
      </c>
    </row>
    <row r="144" spans="2:65" s="1" customFormat="1" ht="21.75" customHeight="1">
      <c r="B144" s="33"/>
      <c r="C144" s="138" t="s">
        <v>277</v>
      </c>
      <c r="D144" s="138" t="s">
        <v>221</v>
      </c>
      <c r="E144" s="139" t="s">
        <v>2738</v>
      </c>
      <c r="F144" s="140" t="s">
        <v>2739</v>
      </c>
      <c r="G144" s="141" t="s">
        <v>382</v>
      </c>
      <c r="H144" s="142">
        <v>3</v>
      </c>
      <c r="I144" s="143"/>
      <c r="J144" s="144">
        <f>ROUND(I144*H144,2)</f>
        <v>0</v>
      </c>
      <c r="K144" s="140" t="s">
        <v>2740</v>
      </c>
      <c r="L144" s="33"/>
      <c r="M144" s="145" t="s">
        <v>1</v>
      </c>
      <c r="N144" s="146" t="s">
        <v>52</v>
      </c>
      <c r="P144" s="147">
        <f>O144*H144</f>
        <v>0</v>
      </c>
      <c r="Q144" s="147">
        <v>0</v>
      </c>
      <c r="R144" s="147">
        <f>Q144*H144</f>
        <v>0</v>
      </c>
      <c r="S144" s="147">
        <v>0</v>
      </c>
      <c r="T144" s="148">
        <f>S144*H144</f>
        <v>0</v>
      </c>
      <c r="AR144" s="149" t="s">
        <v>226</v>
      </c>
      <c r="AT144" s="149" t="s">
        <v>221</v>
      </c>
      <c r="AU144" s="149" t="s">
        <v>96</v>
      </c>
      <c r="AY144" s="17" t="s">
        <v>219</v>
      </c>
      <c r="BE144" s="150">
        <f>IF(N144="základní",J144,0)</f>
        <v>0</v>
      </c>
      <c r="BF144" s="150">
        <f>IF(N144="snížená",J144,0)</f>
        <v>0</v>
      </c>
      <c r="BG144" s="150">
        <f>IF(N144="zákl. přenesená",J144,0)</f>
        <v>0</v>
      </c>
      <c r="BH144" s="150">
        <f>IF(N144="sníž. přenesená",J144,0)</f>
        <v>0</v>
      </c>
      <c r="BI144" s="150">
        <f>IF(N144="nulová",J144,0)</f>
        <v>0</v>
      </c>
      <c r="BJ144" s="17" t="s">
        <v>94</v>
      </c>
      <c r="BK144" s="150">
        <f>ROUND(I144*H144,2)</f>
        <v>0</v>
      </c>
      <c r="BL144" s="17" t="s">
        <v>226</v>
      </c>
      <c r="BM144" s="149" t="s">
        <v>2741</v>
      </c>
    </row>
    <row r="145" spans="2:65" s="14" customFormat="1" ht="11.25">
      <c r="B145" s="165"/>
      <c r="D145" s="152" t="s">
        <v>228</v>
      </c>
      <c r="E145" s="166" t="s">
        <v>1</v>
      </c>
      <c r="F145" s="167" t="s">
        <v>2717</v>
      </c>
      <c r="H145" s="168">
        <v>3</v>
      </c>
      <c r="I145" s="169"/>
      <c r="L145" s="165"/>
      <c r="M145" s="170"/>
      <c r="T145" s="171"/>
      <c r="AT145" s="166" t="s">
        <v>228</v>
      </c>
      <c r="AU145" s="166" t="s">
        <v>96</v>
      </c>
      <c r="AV145" s="14" t="s">
        <v>96</v>
      </c>
      <c r="AW145" s="14" t="s">
        <v>42</v>
      </c>
      <c r="AX145" s="14" t="s">
        <v>94</v>
      </c>
      <c r="AY145" s="166" t="s">
        <v>219</v>
      </c>
    </row>
    <row r="146" spans="2:65" s="1" customFormat="1" ht="16.5" customHeight="1">
      <c r="B146" s="33"/>
      <c r="C146" s="138" t="s">
        <v>288</v>
      </c>
      <c r="D146" s="138" t="s">
        <v>221</v>
      </c>
      <c r="E146" s="139" t="s">
        <v>2742</v>
      </c>
      <c r="F146" s="140" t="s">
        <v>2743</v>
      </c>
      <c r="G146" s="141" t="s">
        <v>382</v>
      </c>
      <c r="H146" s="142">
        <v>6</v>
      </c>
      <c r="I146" s="143"/>
      <c r="J146" s="144">
        <f>ROUND(I146*H146,2)</f>
        <v>0</v>
      </c>
      <c r="K146" s="140" t="s">
        <v>2740</v>
      </c>
      <c r="L146" s="33"/>
      <c r="M146" s="145" t="s">
        <v>1</v>
      </c>
      <c r="N146" s="146" t="s">
        <v>52</v>
      </c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49" t="s">
        <v>226</v>
      </c>
      <c r="AT146" s="149" t="s">
        <v>221</v>
      </c>
      <c r="AU146" s="149" t="s">
        <v>96</v>
      </c>
      <c r="AY146" s="17" t="s">
        <v>219</v>
      </c>
      <c r="BE146" s="150">
        <f>IF(N146="základní",J146,0)</f>
        <v>0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7" t="s">
        <v>94</v>
      </c>
      <c r="BK146" s="150">
        <f>ROUND(I146*H146,2)</f>
        <v>0</v>
      </c>
      <c r="BL146" s="17" t="s">
        <v>226</v>
      </c>
      <c r="BM146" s="149" t="s">
        <v>2744</v>
      </c>
    </row>
    <row r="147" spans="2:65" s="14" customFormat="1" ht="11.25">
      <c r="B147" s="165"/>
      <c r="D147" s="152" t="s">
        <v>228</v>
      </c>
      <c r="E147" s="166" t="s">
        <v>1</v>
      </c>
      <c r="F147" s="167" t="s">
        <v>2722</v>
      </c>
      <c r="H147" s="168">
        <v>6</v>
      </c>
      <c r="I147" s="169"/>
      <c r="L147" s="165"/>
      <c r="M147" s="170"/>
      <c r="T147" s="171"/>
      <c r="AT147" s="166" t="s">
        <v>228</v>
      </c>
      <c r="AU147" s="166" t="s">
        <v>96</v>
      </c>
      <c r="AV147" s="14" t="s">
        <v>96</v>
      </c>
      <c r="AW147" s="14" t="s">
        <v>42</v>
      </c>
      <c r="AX147" s="14" t="s">
        <v>94</v>
      </c>
      <c r="AY147" s="166" t="s">
        <v>219</v>
      </c>
    </row>
    <row r="148" spans="2:65" s="1" customFormat="1" ht="16.5" customHeight="1">
      <c r="B148" s="33"/>
      <c r="C148" s="138" t="s">
        <v>295</v>
      </c>
      <c r="D148" s="138" t="s">
        <v>221</v>
      </c>
      <c r="E148" s="139" t="s">
        <v>2745</v>
      </c>
      <c r="F148" s="140" t="s">
        <v>2746</v>
      </c>
      <c r="G148" s="141" t="s">
        <v>382</v>
      </c>
      <c r="H148" s="142">
        <v>7</v>
      </c>
      <c r="I148" s="143"/>
      <c r="J148" s="144">
        <f>ROUND(I148*H148,2)</f>
        <v>0</v>
      </c>
      <c r="K148" s="140" t="s">
        <v>2740</v>
      </c>
      <c r="L148" s="33"/>
      <c r="M148" s="145" t="s">
        <v>1</v>
      </c>
      <c r="N148" s="146" t="s">
        <v>52</v>
      </c>
      <c r="P148" s="147">
        <f>O148*H148</f>
        <v>0</v>
      </c>
      <c r="Q148" s="147">
        <v>0</v>
      </c>
      <c r="R148" s="147">
        <f>Q148*H148</f>
        <v>0</v>
      </c>
      <c r="S148" s="147">
        <v>0</v>
      </c>
      <c r="T148" s="148">
        <f>S148*H148</f>
        <v>0</v>
      </c>
      <c r="AR148" s="149" t="s">
        <v>226</v>
      </c>
      <c r="AT148" s="149" t="s">
        <v>221</v>
      </c>
      <c r="AU148" s="149" t="s">
        <v>96</v>
      </c>
      <c r="AY148" s="17" t="s">
        <v>219</v>
      </c>
      <c r="BE148" s="150">
        <f>IF(N148="základní",J148,0)</f>
        <v>0</v>
      </c>
      <c r="BF148" s="150">
        <f>IF(N148="snížená",J148,0)</f>
        <v>0</v>
      </c>
      <c r="BG148" s="150">
        <f>IF(N148="zákl. přenesená",J148,0)</f>
        <v>0</v>
      </c>
      <c r="BH148" s="150">
        <f>IF(N148="sníž. přenesená",J148,0)</f>
        <v>0</v>
      </c>
      <c r="BI148" s="150">
        <f>IF(N148="nulová",J148,0)</f>
        <v>0</v>
      </c>
      <c r="BJ148" s="17" t="s">
        <v>94</v>
      </c>
      <c r="BK148" s="150">
        <f>ROUND(I148*H148,2)</f>
        <v>0</v>
      </c>
      <c r="BL148" s="17" t="s">
        <v>226</v>
      </c>
      <c r="BM148" s="149" t="s">
        <v>2747</v>
      </c>
    </row>
    <row r="149" spans="2:65" s="14" customFormat="1" ht="11.25">
      <c r="B149" s="165"/>
      <c r="D149" s="152" t="s">
        <v>228</v>
      </c>
      <c r="E149" s="166" t="s">
        <v>1</v>
      </c>
      <c r="F149" s="167" t="s">
        <v>2727</v>
      </c>
      <c r="H149" s="168">
        <v>2</v>
      </c>
      <c r="I149" s="169"/>
      <c r="L149" s="165"/>
      <c r="M149" s="170"/>
      <c r="T149" s="171"/>
      <c r="AT149" s="166" t="s">
        <v>228</v>
      </c>
      <c r="AU149" s="166" t="s">
        <v>96</v>
      </c>
      <c r="AV149" s="14" t="s">
        <v>96</v>
      </c>
      <c r="AW149" s="14" t="s">
        <v>42</v>
      </c>
      <c r="AX149" s="14" t="s">
        <v>87</v>
      </c>
      <c r="AY149" s="166" t="s">
        <v>219</v>
      </c>
    </row>
    <row r="150" spans="2:65" s="14" customFormat="1" ht="11.25">
      <c r="B150" s="165"/>
      <c r="D150" s="152" t="s">
        <v>228</v>
      </c>
      <c r="E150" s="166" t="s">
        <v>1</v>
      </c>
      <c r="F150" s="167" t="s">
        <v>2732</v>
      </c>
      <c r="H150" s="168">
        <v>2</v>
      </c>
      <c r="I150" s="169"/>
      <c r="L150" s="165"/>
      <c r="M150" s="170"/>
      <c r="T150" s="171"/>
      <c r="AT150" s="166" t="s">
        <v>228</v>
      </c>
      <c r="AU150" s="166" t="s">
        <v>96</v>
      </c>
      <c r="AV150" s="14" t="s">
        <v>96</v>
      </c>
      <c r="AW150" s="14" t="s">
        <v>42</v>
      </c>
      <c r="AX150" s="14" t="s">
        <v>87</v>
      </c>
      <c r="AY150" s="166" t="s">
        <v>219</v>
      </c>
    </row>
    <row r="151" spans="2:65" s="14" customFormat="1" ht="11.25">
      <c r="B151" s="165"/>
      <c r="D151" s="152" t="s">
        <v>228</v>
      </c>
      <c r="E151" s="166" t="s">
        <v>1</v>
      </c>
      <c r="F151" s="167" t="s">
        <v>2737</v>
      </c>
      <c r="H151" s="168">
        <v>3</v>
      </c>
      <c r="I151" s="169"/>
      <c r="L151" s="165"/>
      <c r="M151" s="170"/>
      <c r="T151" s="171"/>
      <c r="AT151" s="166" t="s">
        <v>228</v>
      </c>
      <c r="AU151" s="166" t="s">
        <v>96</v>
      </c>
      <c r="AV151" s="14" t="s">
        <v>96</v>
      </c>
      <c r="AW151" s="14" t="s">
        <v>42</v>
      </c>
      <c r="AX151" s="14" t="s">
        <v>87</v>
      </c>
      <c r="AY151" s="166" t="s">
        <v>219</v>
      </c>
    </row>
    <row r="152" spans="2:65" s="13" customFormat="1" ht="11.25">
      <c r="B152" s="158"/>
      <c r="D152" s="152" t="s">
        <v>228</v>
      </c>
      <c r="E152" s="159" t="s">
        <v>1</v>
      </c>
      <c r="F152" s="160" t="s">
        <v>242</v>
      </c>
      <c r="H152" s="161">
        <v>7</v>
      </c>
      <c r="I152" s="162"/>
      <c r="L152" s="158"/>
      <c r="M152" s="163"/>
      <c r="T152" s="164"/>
      <c r="AT152" s="159" t="s">
        <v>228</v>
      </c>
      <c r="AU152" s="159" t="s">
        <v>96</v>
      </c>
      <c r="AV152" s="13" t="s">
        <v>236</v>
      </c>
      <c r="AW152" s="13" t="s">
        <v>42</v>
      </c>
      <c r="AX152" s="13" t="s">
        <v>94</v>
      </c>
      <c r="AY152" s="159" t="s">
        <v>219</v>
      </c>
    </row>
    <row r="153" spans="2:65" s="1" customFormat="1" ht="16.5" customHeight="1">
      <c r="B153" s="33"/>
      <c r="C153" s="138" t="s">
        <v>301</v>
      </c>
      <c r="D153" s="138" t="s">
        <v>221</v>
      </c>
      <c r="E153" s="139" t="s">
        <v>2748</v>
      </c>
      <c r="F153" s="140" t="s">
        <v>2749</v>
      </c>
      <c r="G153" s="141" t="s">
        <v>382</v>
      </c>
      <c r="H153" s="142">
        <v>3</v>
      </c>
      <c r="I153" s="143"/>
      <c r="J153" s="144">
        <f>ROUND(I153*H153,2)</f>
        <v>0</v>
      </c>
      <c r="K153" s="140" t="s">
        <v>254</v>
      </c>
      <c r="L153" s="33"/>
      <c r="M153" s="145" t="s">
        <v>1</v>
      </c>
      <c r="N153" s="146" t="s">
        <v>52</v>
      </c>
      <c r="P153" s="147">
        <f>O153*H153</f>
        <v>0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AR153" s="149" t="s">
        <v>226</v>
      </c>
      <c r="AT153" s="149" t="s">
        <v>221</v>
      </c>
      <c r="AU153" s="149" t="s">
        <v>96</v>
      </c>
      <c r="AY153" s="17" t="s">
        <v>219</v>
      </c>
      <c r="BE153" s="150">
        <f>IF(N153="základní",J153,0)</f>
        <v>0</v>
      </c>
      <c r="BF153" s="150">
        <f>IF(N153="snížená",J153,0)</f>
        <v>0</v>
      </c>
      <c r="BG153" s="150">
        <f>IF(N153="zákl. přenesená",J153,0)</f>
        <v>0</v>
      </c>
      <c r="BH153" s="150">
        <f>IF(N153="sníž. přenesená",J153,0)</f>
        <v>0</v>
      </c>
      <c r="BI153" s="150">
        <f>IF(N153="nulová",J153,0)</f>
        <v>0</v>
      </c>
      <c r="BJ153" s="17" t="s">
        <v>94</v>
      </c>
      <c r="BK153" s="150">
        <f>ROUND(I153*H153,2)</f>
        <v>0</v>
      </c>
      <c r="BL153" s="17" t="s">
        <v>226</v>
      </c>
      <c r="BM153" s="149" t="s">
        <v>2750</v>
      </c>
    </row>
    <row r="154" spans="2:65" s="1" customFormat="1" ht="11.25">
      <c r="B154" s="33"/>
      <c r="D154" s="179" t="s">
        <v>256</v>
      </c>
      <c r="F154" s="180" t="s">
        <v>2751</v>
      </c>
      <c r="I154" s="181"/>
      <c r="L154" s="33"/>
      <c r="M154" s="182"/>
      <c r="T154" s="57"/>
      <c r="AT154" s="17" t="s">
        <v>256</v>
      </c>
      <c r="AU154" s="17" t="s">
        <v>96</v>
      </c>
    </row>
    <row r="155" spans="2:65" s="14" customFormat="1" ht="11.25">
      <c r="B155" s="165"/>
      <c r="D155" s="152" t="s">
        <v>228</v>
      </c>
      <c r="E155" s="166" t="s">
        <v>1</v>
      </c>
      <c r="F155" s="167" t="s">
        <v>2752</v>
      </c>
      <c r="H155" s="168">
        <v>3</v>
      </c>
      <c r="I155" s="169"/>
      <c r="L155" s="165"/>
      <c r="M155" s="170"/>
      <c r="T155" s="171"/>
      <c r="AT155" s="166" t="s">
        <v>228</v>
      </c>
      <c r="AU155" s="166" t="s">
        <v>96</v>
      </c>
      <c r="AV155" s="14" t="s">
        <v>96</v>
      </c>
      <c r="AW155" s="14" t="s">
        <v>42</v>
      </c>
      <c r="AX155" s="14" t="s">
        <v>94</v>
      </c>
      <c r="AY155" s="166" t="s">
        <v>219</v>
      </c>
    </row>
    <row r="156" spans="2:65" s="1" customFormat="1" ht="16.5" customHeight="1">
      <c r="B156" s="33"/>
      <c r="C156" s="183" t="s">
        <v>170</v>
      </c>
      <c r="D156" s="183" t="s">
        <v>472</v>
      </c>
      <c r="E156" s="184" t="s">
        <v>2753</v>
      </c>
      <c r="F156" s="185" t="s">
        <v>2754</v>
      </c>
      <c r="G156" s="186" t="s">
        <v>2755</v>
      </c>
      <c r="H156" s="187">
        <v>3</v>
      </c>
      <c r="I156" s="188"/>
      <c r="J156" s="189">
        <f>ROUND(I156*H156,2)</f>
        <v>0</v>
      </c>
      <c r="K156" s="185" t="s">
        <v>254</v>
      </c>
      <c r="L156" s="190"/>
      <c r="M156" s="191" t="s">
        <v>1</v>
      </c>
      <c r="N156" s="192" t="s">
        <v>52</v>
      </c>
      <c r="P156" s="147">
        <f>O156*H156</f>
        <v>0</v>
      </c>
      <c r="Q156" s="147">
        <v>1.2E-2</v>
      </c>
      <c r="R156" s="147">
        <f>Q156*H156</f>
        <v>3.6000000000000004E-2</v>
      </c>
      <c r="S156" s="147">
        <v>0</v>
      </c>
      <c r="T156" s="148">
        <f>S156*H156</f>
        <v>0</v>
      </c>
      <c r="AR156" s="149" t="s">
        <v>295</v>
      </c>
      <c r="AT156" s="149" t="s">
        <v>472</v>
      </c>
      <c r="AU156" s="149" t="s">
        <v>96</v>
      </c>
      <c r="AY156" s="17" t="s">
        <v>219</v>
      </c>
      <c r="BE156" s="150">
        <f>IF(N156="základní",J156,0)</f>
        <v>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7" t="s">
        <v>94</v>
      </c>
      <c r="BK156" s="150">
        <f>ROUND(I156*H156,2)</f>
        <v>0</v>
      </c>
      <c r="BL156" s="17" t="s">
        <v>226</v>
      </c>
      <c r="BM156" s="149" t="s">
        <v>2756</v>
      </c>
    </row>
    <row r="157" spans="2:65" s="14" customFormat="1" ht="11.25">
      <c r="B157" s="165"/>
      <c r="D157" s="152" t="s">
        <v>228</v>
      </c>
      <c r="E157" s="166" t="s">
        <v>1</v>
      </c>
      <c r="F157" s="167" t="s">
        <v>236</v>
      </c>
      <c r="H157" s="168">
        <v>3</v>
      </c>
      <c r="I157" s="169"/>
      <c r="L157" s="165"/>
      <c r="M157" s="170"/>
      <c r="T157" s="171"/>
      <c r="AT157" s="166" t="s">
        <v>228</v>
      </c>
      <c r="AU157" s="166" t="s">
        <v>96</v>
      </c>
      <c r="AV157" s="14" t="s">
        <v>96</v>
      </c>
      <c r="AW157" s="14" t="s">
        <v>42</v>
      </c>
      <c r="AX157" s="14" t="s">
        <v>94</v>
      </c>
      <c r="AY157" s="166" t="s">
        <v>219</v>
      </c>
    </row>
    <row r="158" spans="2:65" s="11" customFormat="1" ht="22.9" customHeight="1">
      <c r="B158" s="126"/>
      <c r="D158" s="127" t="s">
        <v>86</v>
      </c>
      <c r="E158" s="136" t="s">
        <v>569</v>
      </c>
      <c r="F158" s="136" t="s">
        <v>570</v>
      </c>
      <c r="I158" s="129"/>
      <c r="J158" s="137">
        <f>BK158</f>
        <v>0</v>
      </c>
      <c r="L158" s="126"/>
      <c r="M158" s="131"/>
      <c r="P158" s="132">
        <f>SUM(P159:P160)</f>
        <v>0</v>
      </c>
      <c r="R158" s="132">
        <f>SUM(R159:R160)</f>
        <v>0</v>
      </c>
      <c r="T158" s="133">
        <f>SUM(T159:T160)</f>
        <v>0</v>
      </c>
      <c r="AR158" s="127" t="s">
        <v>94</v>
      </c>
      <c r="AT158" s="134" t="s">
        <v>86</v>
      </c>
      <c r="AU158" s="134" t="s">
        <v>94</v>
      </c>
      <c r="AY158" s="127" t="s">
        <v>219</v>
      </c>
      <c r="BK158" s="135">
        <f>SUM(BK159:BK160)</f>
        <v>0</v>
      </c>
    </row>
    <row r="159" spans="2:65" s="1" customFormat="1" ht="16.5" customHeight="1">
      <c r="B159" s="33"/>
      <c r="C159" s="138" t="s">
        <v>323</v>
      </c>
      <c r="D159" s="138" t="s">
        <v>221</v>
      </c>
      <c r="E159" s="139" t="s">
        <v>572</v>
      </c>
      <c r="F159" s="140" t="s">
        <v>573</v>
      </c>
      <c r="G159" s="141" t="s">
        <v>319</v>
      </c>
      <c r="H159" s="142">
        <v>5.8559999999999999</v>
      </c>
      <c r="I159" s="143"/>
      <c r="J159" s="144">
        <f>ROUND(I159*H159,2)</f>
        <v>0</v>
      </c>
      <c r="K159" s="140" t="s">
        <v>254</v>
      </c>
      <c r="L159" s="33"/>
      <c r="M159" s="145" t="s">
        <v>1</v>
      </c>
      <c r="N159" s="146" t="s">
        <v>52</v>
      </c>
      <c r="P159" s="147">
        <f>O159*H159</f>
        <v>0</v>
      </c>
      <c r="Q159" s="147">
        <v>0</v>
      </c>
      <c r="R159" s="147">
        <f>Q159*H159</f>
        <v>0</v>
      </c>
      <c r="S159" s="147">
        <v>0</v>
      </c>
      <c r="T159" s="148">
        <f>S159*H159</f>
        <v>0</v>
      </c>
      <c r="AR159" s="149" t="s">
        <v>226</v>
      </c>
      <c r="AT159" s="149" t="s">
        <v>221</v>
      </c>
      <c r="AU159" s="149" t="s">
        <v>96</v>
      </c>
      <c r="AY159" s="17" t="s">
        <v>219</v>
      </c>
      <c r="BE159" s="150">
        <f>IF(N159="základní",J159,0)</f>
        <v>0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7" t="s">
        <v>94</v>
      </c>
      <c r="BK159" s="150">
        <f>ROUND(I159*H159,2)</f>
        <v>0</v>
      </c>
      <c r="BL159" s="17" t="s">
        <v>226</v>
      </c>
      <c r="BM159" s="149" t="s">
        <v>2757</v>
      </c>
    </row>
    <row r="160" spans="2:65" s="1" customFormat="1" ht="11.25">
      <c r="B160" s="33"/>
      <c r="D160" s="179" t="s">
        <v>256</v>
      </c>
      <c r="F160" s="180" t="s">
        <v>575</v>
      </c>
      <c r="I160" s="181"/>
      <c r="L160" s="33"/>
      <c r="M160" s="193"/>
      <c r="N160" s="194"/>
      <c r="O160" s="194"/>
      <c r="P160" s="194"/>
      <c r="Q160" s="194"/>
      <c r="R160" s="194"/>
      <c r="S160" s="194"/>
      <c r="T160" s="195"/>
      <c r="AT160" s="17" t="s">
        <v>256</v>
      </c>
      <c r="AU160" s="17" t="s">
        <v>96</v>
      </c>
    </row>
    <row r="161" spans="2:12" s="1" customFormat="1" ht="6.95" customHeight="1">
      <c r="B161" s="45"/>
      <c r="C161" s="46"/>
      <c r="D161" s="46"/>
      <c r="E161" s="46"/>
      <c r="F161" s="46"/>
      <c r="G161" s="46"/>
      <c r="H161" s="46"/>
      <c r="I161" s="46"/>
      <c r="J161" s="46"/>
      <c r="K161" s="46"/>
      <c r="L161" s="33"/>
    </row>
  </sheetData>
  <sheetProtection algorithmName="SHA-512" hashValue="SoTvNJadXkkoh6kw+ry8VUYuuCdqleGmiAP4yLMUSPp7fkw7MuJuFtc3ztinDmGNRSK3W5LXjLbpSY8T9NswOg==" saltValue="f8fPaEaPA2GlpoDxChmycxN/4jFnxgW55tKVFKbAEgmb7YUZX1Ok1waZye9RnR2RCKM6PSsHhR0m4bJOooAn3w==" spinCount="100000" sheet="1" objects="1" scenarios="1" formatColumns="0" formatRows="0" autoFilter="0"/>
  <autoFilter ref="C122:K160" xr:uid="{00000000-0009-0000-0000-000008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hyperlinks>
    <hyperlink ref="F127" r:id="rId1" xr:uid="{00000000-0004-0000-0800-000000000000}"/>
    <hyperlink ref="F133" r:id="rId2" xr:uid="{00000000-0004-0000-0800-000001000000}"/>
    <hyperlink ref="F136" r:id="rId3" xr:uid="{00000000-0004-0000-0800-000002000000}"/>
    <hyperlink ref="F139" r:id="rId4" xr:uid="{00000000-0004-0000-0800-000003000000}"/>
    <hyperlink ref="F142" r:id="rId5" xr:uid="{00000000-0004-0000-0800-000004000000}"/>
    <hyperlink ref="F154" r:id="rId6" xr:uid="{00000000-0004-0000-0800-000005000000}"/>
    <hyperlink ref="F160" r:id="rId7" xr:uid="{00000000-0004-0000-0800-000006000000}"/>
  </hyperlinks>
  <pageMargins left="0.39370078740157483" right="0.39370078740157483" top="0.39370078740157483" bottom="0.39370078740157483" header="0" footer="0"/>
  <pageSetup paperSize="9" scale="84" fitToHeight="100" orientation="landscape" r:id="rId8"/>
  <headerFooter>
    <oddFooter>&amp;CStrana &amp;P z &amp;N</oddFooter>
  </headerFooter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20</vt:i4>
      </vt:variant>
      <vt:variant>
        <vt:lpstr>Pojmenované oblasti</vt:lpstr>
      </vt:variant>
      <vt:variant>
        <vt:i4>40</vt:i4>
      </vt:variant>
    </vt:vector>
  </HeadingPairs>
  <TitlesOfParts>
    <vt:vector size="60" baseType="lpstr">
      <vt:lpstr>Rekapitulace stavby</vt:lpstr>
      <vt:lpstr>SO 01.1 - Příprava území ...</vt:lpstr>
      <vt:lpstr>SO 01.2 - Příprava území ...</vt:lpstr>
      <vt:lpstr>SO 01.4 - Příprava území ...</vt:lpstr>
      <vt:lpstr>SO 01.7 - Příprava území ...</vt:lpstr>
      <vt:lpstr>SO 01.8 - Příprava území ...</vt:lpstr>
      <vt:lpstr>SO 02 - KOMUNIKACE A ZPEV...</vt:lpstr>
      <vt:lpstr>SO 03 - PARKOVIŠTĚ A SOUV...</vt:lpstr>
      <vt:lpstr>SO 04.1 - Ošetření stávaj...</vt:lpstr>
      <vt:lpstr>SO 04.2 - Výsadba stromu</vt:lpstr>
      <vt:lpstr>SO 04.3 - Popínavé rostliny</vt:lpstr>
      <vt:lpstr>SO 04.4 - Parkový trávník</vt:lpstr>
      <vt:lpstr>SO 04.5 - Trvalkové záhony</vt:lpstr>
      <vt:lpstr>SO 05 - ELEKTRO - VEŘEJNÉ...</vt:lpstr>
      <vt:lpstr>SO 06 - VODA - VODOVODNÍ ...</vt:lpstr>
      <vt:lpstr>SO 07.1 - dětské hřiště</vt:lpstr>
      <vt:lpstr>SO 07.2 - workoutové hřiště</vt:lpstr>
      <vt:lpstr>SO 07.3 - herní prvky</vt:lpstr>
      <vt:lpstr>SO 08 - MOBILIÁŘ A DROBNÁ...</vt:lpstr>
      <vt:lpstr>VON - VEDLEJŠÍ A OSTATNÍ ...</vt:lpstr>
      <vt:lpstr>'Rekapitulace stavby'!Názvy_tisku</vt:lpstr>
      <vt:lpstr>'SO 01.1 - Příprava území ...'!Názvy_tisku</vt:lpstr>
      <vt:lpstr>'SO 01.2 - Příprava území ...'!Názvy_tisku</vt:lpstr>
      <vt:lpstr>'SO 01.4 - Příprava území ...'!Názvy_tisku</vt:lpstr>
      <vt:lpstr>'SO 01.7 - Příprava území ...'!Názvy_tisku</vt:lpstr>
      <vt:lpstr>'SO 01.8 - Příprava území ...'!Názvy_tisku</vt:lpstr>
      <vt:lpstr>'SO 02 - KOMUNIKACE A ZPEV...'!Názvy_tisku</vt:lpstr>
      <vt:lpstr>'SO 03 - PARKOVIŠTĚ A SOUV...'!Názvy_tisku</vt:lpstr>
      <vt:lpstr>'SO 04.1 - Ošetření stávaj...'!Názvy_tisku</vt:lpstr>
      <vt:lpstr>'SO 04.2 - Výsadba stromu'!Názvy_tisku</vt:lpstr>
      <vt:lpstr>'SO 04.3 - Popínavé rostliny'!Názvy_tisku</vt:lpstr>
      <vt:lpstr>'SO 04.4 - Parkový trávník'!Názvy_tisku</vt:lpstr>
      <vt:lpstr>'SO 04.5 - Trvalkové záhony'!Názvy_tisku</vt:lpstr>
      <vt:lpstr>'SO 05 - ELEKTRO - VEŘEJNÉ...'!Názvy_tisku</vt:lpstr>
      <vt:lpstr>'SO 06 - VODA - VODOVODNÍ ...'!Názvy_tisku</vt:lpstr>
      <vt:lpstr>'SO 07.1 - dětské hřiště'!Názvy_tisku</vt:lpstr>
      <vt:lpstr>'SO 07.2 - workoutové hřiště'!Názvy_tisku</vt:lpstr>
      <vt:lpstr>'SO 07.3 - herní prvky'!Názvy_tisku</vt:lpstr>
      <vt:lpstr>'SO 08 - MOBILIÁŘ A DROBNÁ...'!Názvy_tisku</vt:lpstr>
      <vt:lpstr>'VON - VEDLEJŠÍ A OSTATNÍ ...'!Názvy_tisku</vt:lpstr>
      <vt:lpstr>'Rekapitulace stavby'!Oblast_tisku</vt:lpstr>
      <vt:lpstr>'SO 01.1 - Příprava území ...'!Oblast_tisku</vt:lpstr>
      <vt:lpstr>'SO 01.2 - Příprava území ...'!Oblast_tisku</vt:lpstr>
      <vt:lpstr>'SO 01.4 - Příprava území ...'!Oblast_tisku</vt:lpstr>
      <vt:lpstr>'SO 01.7 - Příprava území ...'!Oblast_tisku</vt:lpstr>
      <vt:lpstr>'SO 01.8 - Příprava území ...'!Oblast_tisku</vt:lpstr>
      <vt:lpstr>'SO 02 - KOMUNIKACE A ZPEV...'!Oblast_tisku</vt:lpstr>
      <vt:lpstr>'SO 03 - PARKOVIŠTĚ A SOUV...'!Oblast_tisku</vt:lpstr>
      <vt:lpstr>'SO 04.1 - Ošetření stávaj...'!Oblast_tisku</vt:lpstr>
      <vt:lpstr>'SO 04.2 - Výsadba stromu'!Oblast_tisku</vt:lpstr>
      <vt:lpstr>'SO 04.3 - Popínavé rostliny'!Oblast_tisku</vt:lpstr>
      <vt:lpstr>'SO 04.4 - Parkový trávník'!Oblast_tisku</vt:lpstr>
      <vt:lpstr>'SO 04.5 - Trvalkové záhony'!Oblast_tisku</vt:lpstr>
      <vt:lpstr>'SO 05 - ELEKTRO - VEŘEJNÉ...'!Oblast_tisku</vt:lpstr>
      <vt:lpstr>'SO 06 - VODA - VODOVODNÍ ...'!Oblast_tisku</vt:lpstr>
      <vt:lpstr>'SO 07.1 - dětské hřiště'!Oblast_tisku</vt:lpstr>
      <vt:lpstr>'SO 07.2 - workoutové hřiště'!Oblast_tisku</vt:lpstr>
      <vt:lpstr>'SO 07.3 - herní prvky'!Oblast_tisku</vt:lpstr>
      <vt:lpstr>'SO 08 - MOBILIÁŘ A DROBNÁ...'!Oblast_tisku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DESKTOP-0NNU50Q\Admin</dc:creator>
  <cp:lastModifiedBy>Miluše Obrtelová</cp:lastModifiedBy>
  <dcterms:created xsi:type="dcterms:W3CDTF">2025-08-29T08:14:06Z</dcterms:created>
  <dcterms:modified xsi:type="dcterms:W3CDTF">2025-08-29T08:18:24Z</dcterms:modified>
</cp:coreProperties>
</file>